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CFP\"/>
    </mc:Choice>
  </mc:AlternateContent>
  <bookViews>
    <workbookView xWindow="0" yWindow="0" windowWidth="28800" windowHeight="12300" tabRatio="674"/>
  </bookViews>
  <sheets>
    <sheet name="Situación general" sheetId="1" r:id="rId1"/>
    <sheet name="Gastos eventuales" sheetId="5" r:id="rId2"/>
    <sheet name="Gastos diarios" sheetId="4" r:id="rId3"/>
    <sheet name="Deudas" sheetId="2" r:id="rId4"/>
    <sheet name="Esquema" sheetId="6" r:id="rId5"/>
    <sheet name="Balance patrimonio" sheetId="7" r:id="rId6"/>
  </sheets>
  <definedNames>
    <definedName name="_xlnm._FilterDatabase" localSheetId="2" hidden="1">'Gastos diarios'!$B$5:$S$43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5" l="1"/>
  <c r="B6" i="4"/>
  <c r="C77" i="4" l="1"/>
  <c r="A6" i="4" l="1"/>
  <c r="D80" i="4" l="1"/>
  <c r="D84" i="4" s="1"/>
  <c r="B7" i="4"/>
  <c r="B8" i="4" s="1"/>
  <c r="H17" i="5"/>
  <c r="G17" i="5"/>
  <c r="G16" i="2"/>
  <c r="C41" i="2"/>
  <c r="C28" i="2"/>
  <c r="C65" i="4"/>
  <c r="C50" i="4"/>
  <c r="C51" i="4"/>
  <c r="C52" i="4"/>
  <c r="C53" i="4"/>
  <c r="C54" i="4"/>
  <c r="C55" i="4"/>
  <c r="C56" i="4"/>
  <c r="C57" i="4"/>
  <c r="C58" i="4"/>
  <c r="C59" i="4"/>
  <c r="C60" i="4"/>
  <c r="C61" i="4"/>
  <c r="C62" i="4"/>
  <c r="C63" i="4"/>
  <c r="C64" i="4"/>
  <c r="C66" i="4"/>
  <c r="C67" i="4"/>
  <c r="C68" i="4"/>
  <c r="C69" i="4"/>
  <c r="C70" i="4"/>
  <c r="C71" i="4"/>
  <c r="C72" i="4"/>
  <c r="C73" i="4"/>
  <c r="C74" i="4"/>
  <c r="C75" i="4"/>
  <c r="C76" i="4"/>
  <c r="C78" i="4"/>
  <c r="C6" i="5"/>
  <c r="E42" i="1" s="1"/>
  <c r="O82" i="4" s="1"/>
  <c r="D42" i="1"/>
  <c r="O40" i="4" s="1"/>
  <c r="C7" i="5"/>
  <c r="F42" i="1"/>
  <c r="C8" i="5"/>
  <c r="G42" i="1"/>
  <c r="C9" i="5"/>
  <c r="H42" i="1"/>
  <c r="O213" i="4" s="1"/>
  <c r="C10" i="5"/>
  <c r="I42" i="1"/>
  <c r="O256" i="4" s="1"/>
  <c r="C11" i="5"/>
  <c r="J42" i="1"/>
  <c r="C12" i="5"/>
  <c r="K42" i="1"/>
  <c r="C13" i="5"/>
  <c r="L42" i="1"/>
  <c r="O387" i="4" s="1"/>
  <c r="C14" i="5"/>
  <c r="M42" i="1"/>
  <c r="O431" i="4" s="1"/>
  <c r="C15" i="5"/>
  <c r="N42" i="1"/>
  <c r="C16" i="5"/>
  <c r="O42" i="1"/>
  <c r="E5" i="1"/>
  <c r="E12" i="1"/>
  <c r="E14" i="1"/>
  <c r="E16" i="1"/>
  <c r="E18" i="1"/>
  <c r="E23" i="1"/>
  <c r="E25" i="1"/>
  <c r="D25" i="1"/>
  <c r="F25" i="1"/>
  <c r="G25" i="1"/>
  <c r="H25" i="1"/>
  <c r="I25" i="1"/>
  <c r="J25" i="1"/>
  <c r="K25" i="1"/>
  <c r="L25" i="1"/>
  <c r="M25" i="1"/>
  <c r="N25" i="1"/>
  <c r="O25" i="1"/>
  <c r="P25" i="1"/>
  <c r="E33" i="1"/>
  <c r="F28" i="7"/>
  <c r="C28" i="7"/>
  <c r="P34" i="1"/>
  <c r="P35" i="1"/>
  <c r="P27" i="1"/>
  <c r="P28" i="1"/>
  <c r="P29" i="1"/>
  <c r="P30" i="1"/>
  <c r="P31" i="1"/>
  <c r="F33" i="1"/>
  <c r="G33" i="1"/>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B167" i="4"/>
  <c r="G44" i="1"/>
  <c r="H33" i="1"/>
  <c r="I33" i="1"/>
  <c r="J33" i="1"/>
  <c r="K33" i="1"/>
  <c r="L33" i="1"/>
  <c r="M33" i="1"/>
  <c r="N33" i="1"/>
  <c r="O33" i="1"/>
  <c r="D33" i="1"/>
  <c r="O5" i="1"/>
  <c r="O12" i="1"/>
  <c r="O14" i="1"/>
  <c r="O18" i="1"/>
  <c r="C484" i="4"/>
  <c r="C485" i="4"/>
  <c r="C486" i="4"/>
  <c r="C487" i="4"/>
  <c r="C488" i="4"/>
  <c r="C489" i="4"/>
  <c r="C490" i="4"/>
  <c r="C491" i="4"/>
  <c r="C492" i="4"/>
  <c r="C493" i="4"/>
  <c r="C494" i="4"/>
  <c r="C495" i="4"/>
  <c r="C496" i="4"/>
  <c r="C497" i="4"/>
  <c r="C498" i="4"/>
  <c r="C499" i="4"/>
  <c r="C500" i="4"/>
  <c r="C501" i="4"/>
  <c r="C502" i="4"/>
  <c r="C503" i="4"/>
  <c r="C504" i="4"/>
  <c r="C505" i="4"/>
  <c r="C506" i="4"/>
  <c r="C507" i="4"/>
  <c r="C508" i="4"/>
  <c r="C509" i="4"/>
  <c r="C510" i="4"/>
  <c r="C511" i="4"/>
  <c r="C512" i="4"/>
  <c r="C513" i="4"/>
  <c r="C514"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68" i="4"/>
  <c r="C469" i="4"/>
  <c r="C470" i="4"/>
  <c r="B472" i="4"/>
  <c r="N44" i="1"/>
  <c r="N5" i="1"/>
  <c r="N12" i="1"/>
  <c r="N16" i="1"/>
  <c r="N18" i="1"/>
  <c r="C397" i="4"/>
  <c r="C398" i="4"/>
  <c r="C399" i="4"/>
  <c r="C400" i="4"/>
  <c r="C401" i="4"/>
  <c r="C402" i="4"/>
  <c r="C403" i="4"/>
  <c r="C404" i="4"/>
  <c r="C405" i="4"/>
  <c r="C406" i="4"/>
  <c r="C407" i="4"/>
  <c r="C408" i="4"/>
  <c r="C409" i="4"/>
  <c r="C410" i="4"/>
  <c r="C411" i="4"/>
  <c r="C412" i="4"/>
  <c r="C413" i="4"/>
  <c r="C414" i="4"/>
  <c r="C415" i="4"/>
  <c r="C416" i="4"/>
  <c r="C417" i="4"/>
  <c r="C418" i="4"/>
  <c r="C419" i="4"/>
  <c r="C420" i="4"/>
  <c r="C421" i="4"/>
  <c r="C422" i="4"/>
  <c r="C423" i="4"/>
  <c r="C424" i="4"/>
  <c r="C425" i="4"/>
  <c r="C426" i="4"/>
  <c r="C427" i="4"/>
  <c r="B429" i="4"/>
  <c r="M5" i="1"/>
  <c r="M12" i="1"/>
  <c r="M18" i="1"/>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L5" i="1"/>
  <c r="L12" i="1"/>
  <c r="L16" i="1"/>
  <c r="L18" i="1"/>
  <c r="K5" i="1"/>
  <c r="K12" i="1"/>
  <c r="K14" i="1"/>
  <c r="K18" i="1"/>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B342"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B298" i="4"/>
  <c r="J5" i="1"/>
  <c r="J12" i="1"/>
  <c r="J18" i="1"/>
  <c r="I5" i="1"/>
  <c r="I12" i="1"/>
  <c r="I14" i="1"/>
  <c r="I16" i="1"/>
  <c r="I18" i="1"/>
  <c r="I23" i="1"/>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B254" i="4"/>
  <c r="I44" i="1"/>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B211" i="4"/>
  <c r="H5" i="1"/>
  <c r="H12" i="1"/>
  <c r="H18" i="1"/>
  <c r="G5" i="1"/>
  <c r="G12" i="1"/>
  <c r="G14" i="1"/>
  <c r="G18" i="1"/>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B124" i="4"/>
  <c r="F5" i="1"/>
  <c r="F12" i="1"/>
  <c r="F14" i="1"/>
  <c r="F18" i="1"/>
  <c r="M516" i="4"/>
  <c r="M521" i="4"/>
  <c r="L516" i="4"/>
  <c r="L521" i="4"/>
  <c r="K516" i="4"/>
  <c r="K521" i="4"/>
  <c r="J516" i="4"/>
  <c r="J521" i="4"/>
  <c r="I516" i="4"/>
  <c r="I521" i="4"/>
  <c r="H516" i="4"/>
  <c r="H521" i="4"/>
  <c r="G516" i="4"/>
  <c r="G521" i="4"/>
  <c r="F516" i="4"/>
  <c r="F521" i="4"/>
  <c r="E516" i="4"/>
  <c r="E521" i="4"/>
  <c r="D516" i="4"/>
  <c r="D521" i="4"/>
  <c r="M520" i="4"/>
  <c r="I520" i="4"/>
  <c r="E520" i="4"/>
  <c r="B518" i="4"/>
  <c r="M472" i="4"/>
  <c r="M477" i="4"/>
  <c r="L472" i="4"/>
  <c r="L477" i="4"/>
  <c r="K472" i="4"/>
  <c r="K477" i="4"/>
  <c r="J472" i="4"/>
  <c r="J477" i="4"/>
  <c r="I472" i="4"/>
  <c r="I477" i="4"/>
  <c r="H472" i="4"/>
  <c r="H477" i="4"/>
  <c r="G472" i="4"/>
  <c r="G477" i="4"/>
  <c r="F472" i="4"/>
  <c r="F477" i="4"/>
  <c r="E472" i="4"/>
  <c r="E477" i="4"/>
  <c r="D472" i="4"/>
  <c r="D477" i="4"/>
  <c r="M476" i="4"/>
  <c r="K476" i="4"/>
  <c r="I476" i="4"/>
  <c r="G476" i="4"/>
  <c r="E476" i="4"/>
  <c r="B474" i="4"/>
  <c r="B476" i="4"/>
  <c r="M429" i="4"/>
  <c r="M434" i="4"/>
  <c r="L429" i="4"/>
  <c r="L434" i="4"/>
  <c r="K429" i="4"/>
  <c r="K434" i="4"/>
  <c r="J429" i="4"/>
  <c r="J434" i="4"/>
  <c r="I429" i="4"/>
  <c r="I434" i="4"/>
  <c r="H429" i="4"/>
  <c r="H434" i="4"/>
  <c r="G429" i="4"/>
  <c r="G434" i="4"/>
  <c r="F429" i="4"/>
  <c r="F434" i="4"/>
  <c r="E429" i="4"/>
  <c r="E434" i="4"/>
  <c r="D429" i="4"/>
  <c r="D434" i="4"/>
  <c r="M433" i="4"/>
  <c r="K433" i="4"/>
  <c r="I433" i="4"/>
  <c r="G433" i="4"/>
  <c r="E433" i="4"/>
  <c r="B431" i="4"/>
  <c r="M385" i="4"/>
  <c r="M390" i="4"/>
  <c r="L385" i="4"/>
  <c r="L390" i="4"/>
  <c r="K385" i="4"/>
  <c r="K390" i="4"/>
  <c r="J385" i="4"/>
  <c r="J390" i="4"/>
  <c r="I385" i="4"/>
  <c r="I390" i="4"/>
  <c r="H385" i="4"/>
  <c r="H390" i="4"/>
  <c r="G385" i="4"/>
  <c r="G390" i="4"/>
  <c r="F385" i="4"/>
  <c r="F390" i="4"/>
  <c r="E385" i="4"/>
  <c r="E390" i="4"/>
  <c r="D385" i="4"/>
  <c r="D390" i="4"/>
  <c r="M389" i="4"/>
  <c r="K389" i="4"/>
  <c r="I389" i="4"/>
  <c r="G389" i="4"/>
  <c r="E389" i="4"/>
  <c r="B387" i="4"/>
  <c r="B385" i="4"/>
  <c r="B389" i="4"/>
  <c r="M342" i="4"/>
  <c r="M347" i="4"/>
  <c r="L342" i="4"/>
  <c r="L347" i="4"/>
  <c r="K342" i="4"/>
  <c r="K347" i="4"/>
  <c r="J342" i="4"/>
  <c r="J347" i="4"/>
  <c r="I342" i="4"/>
  <c r="I347" i="4"/>
  <c r="H342" i="4"/>
  <c r="H347" i="4"/>
  <c r="G342" i="4"/>
  <c r="G347" i="4"/>
  <c r="F342" i="4"/>
  <c r="F347" i="4"/>
  <c r="E342" i="4"/>
  <c r="E347" i="4"/>
  <c r="D342" i="4"/>
  <c r="D347" i="4"/>
  <c r="M346" i="4"/>
  <c r="K346" i="4"/>
  <c r="I346" i="4"/>
  <c r="G346" i="4"/>
  <c r="E346" i="4"/>
  <c r="B344" i="4"/>
  <c r="M298" i="4"/>
  <c r="M303" i="4"/>
  <c r="L298" i="4"/>
  <c r="L303" i="4"/>
  <c r="K298" i="4"/>
  <c r="K303" i="4"/>
  <c r="J298" i="4"/>
  <c r="J303" i="4"/>
  <c r="I298" i="4"/>
  <c r="I303" i="4"/>
  <c r="H298" i="4"/>
  <c r="H303" i="4"/>
  <c r="G298" i="4"/>
  <c r="G303" i="4"/>
  <c r="F298" i="4"/>
  <c r="F303" i="4"/>
  <c r="E298" i="4"/>
  <c r="E303" i="4"/>
  <c r="D298" i="4"/>
  <c r="D303" i="4"/>
  <c r="M302" i="4"/>
  <c r="L302" i="4"/>
  <c r="K302" i="4"/>
  <c r="J302" i="4"/>
  <c r="I302" i="4"/>
  <c r="G302" i="4"/>
  <c r="E302" i="4"/>
  <c r="B300" i="4"/>
  <c r="M254" i="4"/>
  <c r="M259" i="4"/>
  <c r="L254" i="4"/>
  <c r="L259" i="4"/>
  <c r="K254" i="4"/>
  <c r="K259" i="4"/>
  <c r="J254" i="4"/>
  <c r="J259" i="4"/>
  <c r="I254" i="4"/>
  <c r="I259" i="4"/>
  <c r="H254" i="4"/>
  <c r="H259" i="4"/>
  <c r="G254" i="4"/>
  <c r="G259" i="4"/>
  <c r="F254" i="4"/>
  <c r="F259" i="4"/>
  <c r="E254" i="4"/>
  <c r="E259" i="4"/>
  <c r="D254" i="4"/>
  <c r="D259" i="4"/>
  <c r="M258" i="4"/>
  <c r="K258" i="4"/>
  <c r="I258" i="4"/>
  <c r="G258" i="4"/>
  <c r="E258" i="4"/>
  <c r="B256" i="4"/>
  <c r="B258" i="4"/>
  <c r="M211" i="4"/>
  <c r="M216" i="4"/>
  <c r="L211" i="4"/>
  <c r="L216" i="4"/>
  <c r="K211" i="4"/>
  <c r="K216" i="4"/>
  <c r="J211" i="4"/>
  <c r="J216" i="4"/>
  <c r="I211" i="4"/>
  <c r="I216" i="4"/>
  <c r="H211" i="4"/>
  <c r="H216" i="4"/>
  <c r="G211" i="4"/>
  <c r="G216" i="4"/>
  <c r="F211" i="4"/>
  <c r="F216" i="4"/>
  <c r="E211" i="4"/>
  <c r="E216" i="4"/>
  <c r="D211" i="4"/>
  <c r="D216" i="4"/>
  <c r="M215" i="4"/>
  <c r="K215" i="4"/>
  <c r="I215" i="4"/>
  <c r="G215" i="4"/>
  <c r="E215" i="4"/>
  <c r="B213" i="4"/>
  <c r="M167" i="4"/>
  <c r="M172" i="4"/>
  <c r="L167" i="4"/>
  <c r="L172" i="4"/>
  <c r="K167" i="4"/>
  <c r="K172" i="4"/>
  <c r="J167" i="4"/>
  <c r="J172" i="4"/>
  <c r="I167" i="4"/>
  <c r="I172" i="4"/>
  <c r="H167" i="4"/>
  <c r="H172" i="4"/>
  <c r="G167" i="4"/>
  <c r="G172" i="4"/>
  <c r="F167" i="4"/>
  <c r="F172" i="4"/>
  <c r="E167" i="4"/>
  <c r="E172" i="4"/>
  <c r="D167" i="4"/>
  <c r="D172" i="4"/>
  <c r="M171" i="4"/>
  <c r="E171" i="4"/>
  <c r="B169" i="4"/>
  <c r="M124" i="4"/>
  <c r="M129" i="4"/>
  <c r="L124" i="4"/>
  <c r="L129" i="4"/>
  <c r="K124" i="4"/>
  <c r="K129" i="4"/>
  <c r="J124" i="4"/>
  <c r="J129" i="4"/>
  <c r="I124" i="4"/>
  <c r="I129" i="4"/>
  <c r="H124" i="4"/>
  <c r="H129" i="4"/>
  <c r="G124" i="4"/>
  <c r="G129" i="4"/>
  <c r="F124" i="4"/>
  <c r="F129" i="4"/>
  <c r="E124" i="4"/>
  <c r="E129" i="4"/>
  <c r="D124" i="4"/>
  <c r="D129" i="4"/>
  <c r="M128" i="4"/>
  <c r="K128" i="4"/>
  <c r="I128" i="4"/>
  <c r="G128" i="4"/>
  <c r="E128" i="4"/>
  <c r="B126" i="4"/>
  <c r="M80" i="4"/>
  <c r="M85" i="4" s="1"/>
  <c r="L80" i="4"/>
  <c r="L85" i="4" s="1"/>
  <c r="K80" i="4"/>
  <c r="K84" i="4" s="1"/>
  <c r="J80" i="4"/>
  <c r="J85" i="4" s="1"/>
  <c r="I80" i="4"/>
  <c r="I85" i="4" s="1"/>
  <c r="H80" i="4"/>
  <c r="H85" i="4" s="1"/>
  <c r="G80" i="4"/>
  <c r="G85" i="4" s="1"/>
  <c r="F80" i="4"/>
  <c r="F85" i="4"/>
  <c r="E80" i="4"/>
  <c r="E85" i="4" s="1"/>
  <c r="D85" i="4"/>
  <c r="J84" i="4"/>
  <c r="H84" i="4"/>
  <c r="B82" i="4"/>
  <c r="C29" i="4"/>
  <c r="C6" i="4"/>
  <c r="C7" i="4"/>
  <c r="C8" i="4"/>
  <c r="C9" i="4"/>
  <c r="C10" i="4"/>
  <c r="C11" i="4"/>
  <c r="C12" i="4"/>
  <c r="C13" i="4"/>
  <c r="C14" i="4"/>
  <c r="C15" i="4"/>
  <c r="C16" i="4"/>
  <c r="C17" i="4"/>
  <c r="C18" i="4"/>
  <c r="C19" i="4"/>
  <c r="C20" i="4"/>
  <c r="C21" i="4"/>
  <c r="C22" i="4"/>
  <c r="C23" i="4"/>
  <c r="C24" i="4"/>
  <c r="C25" i="4"/>
  <c r="C26" i="4"/>
  <c r="C27" i="4"/>
  <c r="C28" i="4"/>
  <c r="C30" i="4"/>
  <c r="C31" i="4"/>
  <c r="C32" i="4"/>
  <c r="C33" i="4"/>
  <c r="C34" i="4"/>
  <c r="C35" i="4"/>
  <c r="C36" i="4"/>
  <c r="B38" i="4"/>
  <c r="D44" i="1" s="1"/>
  <c r="D5" i="1"/>
  <c r="D12" i="1"/>
  <c r="D16" i="1"/>
  <c r="D18" i="1"/>
  <c r="P18" i="1"/>
  <c r="B40" i="4"/>
  <c r="I38" i="4"/>
  <c r="I42" i="4"/>
  <c r="J38" i="4"/>
  <c r="J42" i="4"/>
  <c r="H38" i="4"/>
  <c r="J43" i="4"/>
  <c r="J17" i="5"/>
  <c r="I17" i="5"/>
  <c r="F17" i="5"/>
  <c r="E17" i="5"/>
  <c r="D17" i="5"/>
  <c r="C17" i="5"/>
  <c r="D38" i="4"/>
  <c r="E38" i="4"/>
  <c r="E42" i="4"/>
  <c r="F38" i="4"/>
  <c r="F42" i="4"/>
  <c r="G38" i="4"/>
  <c r="G42" i="4"/>
  <c r="K38" i="4"/>
  <c r="K42" i="4"/>
  <c r="L38" i="4"/>
  <c r="M38" i="4"/>
  <c r="M42" i="4"/>
  <c r="P40" i="1"/>
  <c r="P39" i="1"/>
  <c r="P38" i="1"/>
  <c r="P37" i="1"/>
  <c r="P36" i="1"/>
  <c r="P26" i="1"/>
  <c r="P21" i="1"/>
  <c r="P20" i="1"/>
  <c r="P19" i="1"/>
  <c r="P10" i="1"/>
  <c r="P8" i="1"/>
  <c r="P7" i="1"/>
  <c r="P6" i="1"/>
  <c r="E16" i="2"/>
  <c r="C16" i="2"/>
  <c r="L42" i="4"/>
  <c r="H42" i="4"/>
  <c r="D42" i="4"/>
  <c r="L43" i="4"/>
  <c r="H43" i="4"/>
  <c r="D43" i="4"/>
  <c r="N14" i="1"/>
  <c r="N23" i="1"/>
  <c r="K43" i="4"/>
  <c r="D14" i="1"/>
  <c r="C30" i="7"/>
  <c r="F84" i="4"/>
  <c r="D302" i="4"/>
  <c r="F302" i="4"/>
  <c r="H302" i="4"/>
  <c r="L44" i="1"/>
  <c r="B516" i="4"/>
  <c r="O44" i="1"/>
  <c r="O46" i="1" s="1"/>
  <c r="F215" i="4"/>
  <c r="D258" i="4"/>
  <c r="F258" i="4"/>
  <c r="H258" i="4"/>
  <c r="J258" i="4"/>
  <c r="L258" i="4"/>
  <c r="D476" i="4"/>
  <c r="F476" i="4"/>
  <c r="H476" i="4"/>
  <c r="J476" i="4"/>
  <c r="L476" i="4"/>
  <c r="G520" i="4"/>
  <c r="K520" i="4"/>
  <c r="B171" i="4"/>
  <c r="J14" i="1"/>
  <c r="J16" i="1"/>
  <c r="J23" i="1"/>
  <c r="L14" i="1"/>
  <c r="M14" i="1"/>
  <c r="M16" i="1"/>
  <c r="M23" i="1"/>
  <c r="P5" i="1"/>
  <c r="M43" i="4"/>
  <c r="E43" i="4"/>
  <c r="G43" i="4"/>
  <c r="I43" i="4"/>
  <c r="D171" i="4"/>
  <c r="F171" i="4"/>
  <c r="H171" i="4"/>
  <c r="J171" i="4"/>
  <c r="L171" i="4"/>
  <c r="D346" i="4"/>
  <c r="F346" i="4"/>
  <c r="H346" i="4"/>
  <c r="J346" i="4"/>
  <c r="L346" i="4"/>
  <c r="D389" i="4"/>
  <c r="F389" i="4"/>
  <c r="H389" i="4"/>
  <c r="J389" i="4"/>
  <c r="L389" i="4"/>
  <c r="D433" i="4"/>
  <c r="F433" i="4"/>
  <c r="H433" i="4"/>
  <c r="J433" i="4"/>
  <c r="L433" i="4"/>
  <c r="D520" i="4"/>
  <c r="F520" i="4"/>
  <c r="H520" i="4"/>
  <c r="J520" i="4"/>
  <c r="L520" i="4"/>
  <c r="O300" i="4"/>
  <c r="B215" i="4"/>
  <c r="H44" i="1"/>
  <c r="K44" i="1"/>
  <c r="K48" i="1" s="1"/>
  <c r="B346" i="4"/>
  <c r="B433" i="4"/>
  <c r="M44" i="1"/>
  <c r="F44" i="1"/>
  <c r="F46" i="1" s="1"/>
  <c r="H16" i="1"/>
  <c r="H14" i="1"/>
  <c r="P14" i="1"/>
  <c r="J44" i="1"/>
  <c r="J46" i="1" s="1"/>
  <c r="B302" i="4"/>
  <c r="J48" i="1"/>
  <c r="O474" i="4"/>
  <c r="B128" i="4"/>
  <c r="G16" i="1"/>
  <c r="G23" i="1"/>
  <c r="B520" i="4"/>
  <c r="D23" i="1"/>
  <c r="O16" i="1"/>
  <c r="O23" i="1"/>
  <c r="P12" i="1"/>
  <c r="L215" i="4"/>
  <c r="D215" i="4"/>
  <c r="D128" i="4"/>
  <c r="F16" i="1"/>
  <c r="K16" i="1"/>
  <c r="P16" i="1"/>
  <c r="P33" i="1"/>
  <c r="M84" i="4"/>
  <c r="H128" i="4"/>
  <c r="L128" i="4"/>
  <c r="G171" i="4"/>
  <c r="K23" i="1"/>
  <c r="L23" i="1"/>
  <c r="J215" i="4"/>
  <c r="I84" i="4"/>
  <c r="I171" i="4"/>
  <c r="F23" i="1"/>
  <c r="H215" i="4"/>
  <c r="F43" i="4"/>
  <c r="F128" i="4"/>
  <c r="J128" i="4"/>
  <c r="K171" i="4"/>
  <c r="O344" i="4"/>
  <c r="O518" i="4"/>
  <c r="O126" i="4"/>
  <c r="O169" i="4"/>
  <c r="H23" i="1"/>
  <c r="P23" i="1"/>
  <c r="N46" i="1" l="1"/>
  <c r="M46" i="1"/>
  <c r="I46" i="1"/>
  <c r="G46" i="1"/>
  <c r="N48" i="1"/>
  <c r="K46" i="1"/>
  <c r="P42" i="1"/>
  <c r="H48" i="1"/>
  <c r="H46" i="1"/>
  <c r="L46" i="1"/>
  <c r="M48" i="1"/>
  <c r="E84" i="4"/>
  <c r="L84" i="4"/>
  <c r="B80" i="4"/>
  <c r="E44" i="1" s="1"/>
  <c r="G84" i="4"/>
  <c r="K85" i="4"/>
  <c r="D46" i="1"/>
  <c r="D48" i="1"/>
  <c r="B42" i="4"/>
  <c r="G48" i="1"/>
  <c r="F48" i="1"/>
  <c r="L48" i="1"/>
  <c r="O48" i="1"/>
  <c r="I48" i="1"/>
  <c r="B9" i="4"/>
  <c r="A8" i="4"/>
  <c r="A7" i="4"/>
  <c r="B84" i="4" l="1"/>
  <c r="E46" i="1"/>
  <c r="P46" i="1" s="1"/>
  <c r="E48" i="1"/>
  <c r="P48" i="1" s="1"/>
  <c r="P44" i="1"/>
  <c r="B10" i="4"/>
  <c r="A9" i="4"/>
  <c r="B11" i="4" l="1"/>
  <c r="A10" i="4"/>
  <c r="B12" i="4" l="1"/>
  <c r="A11" i="4"/>
  <c r="B13" i="4" l="1"/>
  <c r="A12" i="4"/>
  <c r="B14" i="4" l="1"/>
  <c r="A13" i="4"/>
  <c r="B15" i="4" l="1"/>
  <c r="A14" i="4"/>
  <c r="B16" i="4" l="1"/>
  <c r="A15" i="4"/>
  <c r="B17" i="4" l="1"/>
  <c r="A16" i="4"/>
  <c r="B18" i="4" l="1"/>
  <c r="A17" i="4"/>
  <c r="B19" i="4" l="1"/>
  <c r="A18" i="4"/>
  <c r="B20" i="4" l="1"/>
  <c r="A19" i="4"/>
  <c r="B21" i="4" l="1"/>
  <c r="A20" i="4"/>
  <c r="B22" i="4" l="1"/>
  <c r="A21" i="4"/>
  <c r="B23" i="4" l="1"/>
  <c r="A22" i="4"/>
  <c r="B24" i="4" l="1"/>
  <c r="A23" i="4"/>
  <c r="B25" i="4" l="1"/>
  <c r="A24" i="4"/>
  <c r="B26" i="4" l="1"/>
  <c r="A25" i="4"/>
  <c r="B27" i="4" l="1"/>
  <c r="A26" i="4"/>
  <c r="B28" i="4" l="1"/>
  <c r="A27" i="4"/>
  <c r="B29" i="4" l="1"/>
  <c r="A28" i="4"/>
  <c r="B30" i="4" l="1"/>
  <c r="A29" i="4"/>
  <c r="B31" i="4" l="1"/>
  <c r="A30" i="4"/>
  <c r="B32" i="4" l="1"/>
  <c r="A31" i="4"/>
  <c r="B33" i="4" l="1"/>
  <c r="A32" i="4"/>
  <c r="B34" i="4" l="1"/>
  <c r="A33" i="4"/>
  <c r="B35" i="4" l="1"/>
  <c r="A34" i="4"/>
  <c r="B36" i="4" l="1"/>
  <c r="A35" i="4"/>
  <c r="B50" i="4" l="1"/>
  <c r="A36" i="4"/>
  <c r="B51" i="4" l="1"/>
  <c r="A50" i="4"/>
  <c r="B52" i="4" l="1"/>
  <c r="A51" i="4"/>
  <c r="B53" i="4" l="1"/>
  <c r="A52" i="4"/>
  <c r="B54" i="4" l="1"/>
  <c r="A53" i="4"/>
  <c r="B55" i="4" l="1"/>
  <c r="A54" i="4"/>
  <c r="B56" i="4" l="1"/>
  <c r="A55" i="4"/>
  <c r="B57" i="4" l="1"/>
  <c r="A56" i="4"/>
  <c r="B58" i="4" l="1"/>
  <c r="A57" i="4"/>
  <c r="B59" i="4" l="1"/>
  <c r="A58" i="4"/>
  <c r="B60" i="4" l="1"/>
  <c r="A59" i="4"/>
  <c r="B61" i="4" l="1"/>
  <c r="A60" i="4"/>
  <c r="B62" i="4" l="1"/>
  <c r="A61" i="4"/>
  <c r="B63" i="4" l="1"/>
  <c r="A62" i="4"/>
  <c r="B64" i="4" l="1"/>
  <c r="A63" i="4"/>
  <c r="B65" i="4" l="1"/>
  <c r="A64" i="4"/>
  <c r="B66" i="4" l="1"/>
  <c r="A65" i="4"/>
  <c r="B67" i="4" l="1"/>
  <c r="A66" i="4"/>
  <c r="B68" i="4" l="1"/>
  <c r="A67" i="4"/>
  <c r="B69" i="4" l="1"/>
  <c r="A68" i="4"/>
  <c r="B70" i="4" l="1"/>
  <c r="A69" i="4"/>
  <c r="B71" i="4" l="1"/>
  <c r="A70" i="4"/>
  <c r="B72" i="4" l="1"/>
  <c r="A71" i="4"/>
  <c r="B73" i="4" l="1"/>
  <c r="A72" i="4"/>
  <c r="B74" i="4" l="1"/>
  <c r="A73" i="4"/>
  <c r="B75" i="4" l="1"/>
  <c r="A74" i="4"/>
  <c r="B76" i="4" l="1"/>
  <c r="B77" i="4" s="1"/>
  <c r="A75" i="4"/>
  <c r="A77" i="4" l="1"/>
  <c r="B78" i="4"/>
  <c r="A76" i="4"/>
  <c r="B92" i="4" l="1"/>
  <c r="A78" i="4"/>
  <c r="B93" i="4" l="1"/>
  <c r="A92" i="4"/>
  <c r="B94" i="4" l="1"/>
  <c r="A93" i="4"/>
  <c r="B95" i="4" l="1"/>
  <c r="A94" i="4"/>
  <c r="B96" i="4" l="1"/>
  <c r="A95" i="4"/>
  <c r="B97" i="4" l="1"/>
  <c r="A96" i="4"/>
  <c r="B98" i="4" l="1"/>
  <c r="A97" i="4"/>
  <c r="B99" i="4" l="1"/>
  <c r="A98" i="4"/>
  <c r="B100" i="4" l="1"/>
  <c r="A99" i="4"/>
  <c r="B101" i="4" l="1"/>
  <c r="A100" i="4"/>
  <c r="B102" i="4" l="1"/>
  <c r="A101" i="4"/>
  <c r="B103" i="4" l="1"/>
  <c r="A102" i="4"/>
  <c r="B104" i="4" l="1"/>
  <c r="A103" i="4"/>
  <c r="B105" i="4" l="1"/>
  <c r="A104" i="4"/>
  <c r="B106" i="4" l="1"/>
  <c r="A105" i="4"/>
  <c r="B107" i="4" l="1"/>
  <c r="A106" i="4"/>
  <c r="B108" i="4" l="1"/>
  <c r="A107" i="4"/>
  <c r="B109" i="4" l="1"/>
  <c r="A108" i="4"/>
  <c r="A109" i="4" l="1"/>
  <c r="B110" i="4"/>
  <c r="B111" i="4" l="1"/>
  <c r="A110" i="4"/>
  <c r="A111" i="4" l="1"/>
  <c r="B112" i="4"/>
  <c r="B113" i="4" l="1"/>
  <c r="A112" i="4"/>
  <c r="A113" i="4" l="1"/>
  <c r="B114" i="4"/>
  <c r="B115" i="4" l="1"/>
  <c r="A114" i="4"/>
  <c r="A115" i="4" l="1"/>
  <c r="B116" i="4"/>
  <c r="B117" i="4" l="1"/>
  <c r="A116" i="4"/>
  <c r="A117" i="4" l="1"/>
  <c r="B118" i="4"/>
  <c r="B119" i="4" l="1"/>
  <c r="A118" i="4"/>
  <c r="B120" i="4" l="1"/>
  <c r="A119" i="4"/>
  <c r="B121" i="4" l="1"/>
  <c r="A120" i="4"/>
  <c r="B122" i="4" l="1"/>
  <c r="A121" i="4"/>
  <c r="B136" i="4" l="1"/>
  <c r="A122" i="4"/>
  <c r="B137" i="4" l="1"/>
  <c r="A136" i="4"/>
  <c r="B138" i="4" l="1"/>
  <c r="A137" i="4"/>
  <c r="B139" i="4" l="1"/>
  <c r="A138" i="4"/>
  <c r="B140" i="4" l="1"/>
  <c r="A139" i="4"/>
  <c r="B141" i="4" l="1"/>
  <c r="A140" i="4"/>
  <c r="B142" i="4" l="1"/>
  <c r="A141" i="4"/>
  <c r="B143" i="4" l="1"/>
  <c r="A142" i="4"/>
  <c r="B144" i="4" l="1"/>
  <c r="A143" i="4"/>
  <c r="B145" i="4" l="1"/>
  <c r="A144" i="4"/>
  <c r="B146" i="4" l="1"/>
  <c r="A145" i="4"/>
  <c r="B147" i="4" l="1"/>
  <c r="A146" i="4"/>
  <c r="B148" i="4" l="1"/>
  <c r="A147" i="4"/>
  <c r="B149" i="4" l="1"/>
  <c r="A148" i="4"/>
  <c r="B150" i="4" l="1"/>
  <c r="A149" i="4"/>
  <c r="B151" i="4" l="1"/>
  <c r="A150" i="4"/>
  <c r="B152" i="4" l="1"/>
  <c r="A151" i="4"/>
  <c r="B153" i="4" l="1"/>
  <c r="A152" i="4"/>
  <c r="B154" i="4" l="1"/>
  <c r="A153" i="4"/>
  <c r="B155" i="4" l="1"/>
  <c r="A154" i="4"/>
  <c r="B156" i="4" l="1"/>
  <c r="A155" i="4"/>
  <c r="B157" i="4" l="1"/>
  <c r="A156" i="4"/>
  <c r="B158" i="4" l="1"/>
  <c r="A157" i="4"/>
  <c r="B159" i="4" l="1"/>
  <c r="A158" i="4"/>
  <c r="B160" i="4" l="1"/>
  <c r="A159" i="4"/>
  <c r="B161" i="4" l="1"/>
  <c r="A160" i="4"/>
  <c r="B162" i="4" l="1"/>
  <c r="A161" i="4"/>
  <c r="B163" i="4" l="1"/>
  <c r="A162" i="4"/>
  <c r="B164" i="4" l="1"/>
  <c r="A163" i="4"/>
  <c r="B165" i="4" l="1"/>
  <c r="A164" i="4"/>
  <c r="B179" i="4" l="1"/>
  <c r="A165" i="4"/>
  <c r="B180" i="4" l="1"/>
  <c r="A179" i="4"/>
  <c r="B181" i="4" l="1"/>
  <c r="A180" i="4"/>
  <c r="B182" i="4" l="1"/>
  <c r="A181" i="4"/>
  <c r="B183" i="4" l="1"/>
  <c r="A182" i="4"/>
  <c r="B184" i="4" l="1"/>
  <c r="A183" i="4"/>
  <c r="B185" i="4" l="1"/>
  <c r="A184" i="4"/>
  <c r="B186" i="4" l="1"/>
  <c r="A185" i="4"/>
  <c r="B187" i="4" l="1"/>
  <c r="A186" i="4"/>
  <c r="B188" i="4" l="1"/>
  <c r="A187" i="4"/>
  <c r="B189" i="4" l="1"/>
  <c r="A188" i="4"/>
  <c r="B190" i="4" l="1"/>
  <c r="A189" i="4"/>
  <c r="B191" i="4" l="1"/>
  <c r="A190" i="4"/>
  <c r="B192" i="4" l="1"/>
  <c r="A191" i="4"/>
  <c r="B193" i="4" l="1"/>
  <c r="A192" i="4"/>
  <c r="B194" i="4" l="1"/>
  <c r="A193" i="4"/>
  <c r="B195" i="4" l="1"/>
  <c r="A194" i="4"/>
  <c r="B196" i="4" l="1"/>
  <c r="A195" i="4"/>
  <c r="B197" i="4" l="1"/>
  <c r="A196" i="4"/>
  <c r="B198" i="4" l="1"/>
  <c r="A197" i="4"/>
  <c r="B199" i="4" l="1"/>
  <c r="A198" i="4"/>
  <c r="B200" i="4" l="1"/>
  <c r="A199" i="4"/>
  <c r="B201" i="4" l="1"/>
  <c r="A200" i="4"/>
  <c r="B202" i="4" l="1"/>
  <c r="A201" i="4"/>
  <c r="B203" i="4" l="1"/>
  <c r="A202" i="4"/>
  <c r="B204" i="4" l="1"/>
  <c r="A203" i="4"/>
  <c r="B205" i="4" l="1"/>
  <c r="A204" i="4"/>
  <c r="B206" i="4" l="1"/>
  <c r="A205" i="4"/>
  <c r="B207" i="4" l="1"/>
  <c r="A206" i="4"/>
  <c r="B208" i="4" l="1"/>
  <c r="A207" i="4"/>
  <c r="B209" i="4" l="1"/>
  <c r="A208" i="4"/>
  <c r="A209" i="4" l="1"/>
  <c r="B223" i="4"/>
  <c r="B224" i="4" l="1"/>
  <c r="A223" i="4"/>
  <c r="B225" i="4" l="1"/>
  <c r="A224" i="4"/>
  <c r="B226" i="4" l="1"/>
  <c r="A225" i="4"/>
  <c r="B227" i="4" l="1"/>
  <c r="A226" i="4"/>
  <c r="B228" i="4" l="1"/>
  <c r="A227" i="4"/>
  <c r="B229" i="4" l="1"/>
  <c r="A228" i="4"/>
  <c r="B230" i="4" l="1"/>
  <c r="A229" i="4"/>
  <c r="B231" i="4" l="1"/>
  <c r="A230" i="4"/>
  <c r="B232" i="4" l="1"/>
  <c r="A231" i="4"/>
  <c r="B233" i="4" l="1"/>
  <c r="A232" i="4"/>
  <c r="B234" i="4" l="1"/>
  <c r="A233" i="4"/>
  <c r="B235" i="4" l="1"/>
  <c r="A234" i="4"/>
  <c r="B236" i="4" l="1"/>
  <c r="A235" i="4"/>
  <c r="B237" i="4" l="1"/>
  <c r="A236" i="4"/>
  <c r="B238" i="4" l="1"/>
  <c r="A237" i="4"/>
  <c r="B239" i="4" l="1"/>
  <c r="A238" i="4"/>
  <c r="B240" i="4" l="1"/>
  <c r="A239" i="4"/>
  <c r="B241" i="4" l="1"/>
  <c r="A240" i="4"/>
  <c r="B242" i="4" l="1"/>
  <c r="A241" i="4"/>
  <c r="B243" i="4" l="1"/>
  <c r="A242" i="4"/>
  <c r="B244" i="4" l="1"/>
  <c r="A243" i="4"/>
  <c r="B245" i="4" l="1"/>
  <c r="A244" i="4"/>
  <c r="B246" i="4" l="1"/>
  <c r="A245" i="4"/>
  <c r="B247" i="4" l="1"/>
  <c r="A246" i="4"/>
  <c r="B248" i="4" l="1"/>
  <c r="A247" i="4"/>
  <c r="B249" i="4" l="1"/>
  <c r="A248" i="4"/>
  <c r="B250" i="4" l="1"/>
  <c r="A249" i="4"/>
  <c r="B251" i="4" l="1"/>
  <c r="A250" i="4"/>
  <c r="B252" i="4" l="1"/>
  <c r="A251" i="4"/>
  <c r="B266" i="4" l="1"/>
  <c r="A252" i="4"/>
  <c r="B267" i="4" l="1"/>
  <c r="A266" i="4"/>
  <c r="B268" i="4" l="1"/>
  <c r="A267" i="4"/>
  <c r="B269" i="4" l="1"/>
  <c r="A268" i="4"/>
  <c r="B270" i="4" l="1"/>
  <c r="A269" i="4"/>
  <c r="B271" i="4" l="1"/>
  <c r="A270" i="4"/>
  <c r="B272" i="4" l="1"/>
  <c r="A271" i="4"/>
  <c r="B273" i="4" l="1"/>
  <c r="A272" i="4"/>
  <c r="B274" i="4" l="1"/>
  <c r="A273" i="4"/>
  <c r="B275" i="4" l="1"/>
  <c r="A274" i="4"/>
  <c r="B276" i="4" l="1"/>
  <c r="A275" i="4"/>
  <c r="B277" i="4" l="1"/>
  <c r="A276" i="4"/>
  <c r="B278" i="4" l="1"/>
  <c r="A277" i="4"/>
  <c r="B279" i="4" l="1"/>
  <c r="A278" i="4"/>
  <c r="B280" i="4" l="1"/>
  <c r="A279" i="4"/>
  <c r="B281" i="4" l="1"/>
  <c r="A280" i="4"/>
  <c r="B282" i="4" l="1"/>
  <c r="A281" i="4"/>
  <c r="B283" i="4" l="1"/>
  <c r="A282" i="4"/>
  <c r="B284" i="4" l="1"/>
  <c r="A283" i="4"/>
  <c r="B285" i="4" l="1"/>
  <c r="A284" i="4"/>
  <c r="B286" i="4" l="1"/>
  <c r="A285" i="4"/>
  <c r="B287" i="4" l="1"/>
  <c r="A286" i="4"/>
  <c r="B288" i="4" l="1"/>
  <c r="A287" i="4"/>
  <c r="B289" i="4" l="1"/>
  <c r="A288" i="4"/>
  <c r="B290" i="4" l="1"/>
  <c r="A289" i="4"/>
  <c r="B291" i="4" l="1"/>
  <c r="A290" i="4"/>
  <c r="B292" i="4" l="1"/>
  <c r="A291" i="4"/>
  <c r="B293" i="4" l="1"/>
  <c r="A292" i="4"/>
  <c r="B294" i="4" l="1"/>
  <c r="A293" i="4"/>
  <c r="B295" i="4" l="1"/>
  <c r="A294" i="4"/>
  <c r="B296" i="4" l="1"/>
  <c r="A295" i="4"/>
  <c r="A296" i="4" l="1"/>
  <c r="B310" i="4"/>
  <c r="A310" i="4" l="1"/>
  <c r="B311" i="4"/>
  <c r="B312" i="4" l="1"/>
  <c r="A311" i="4"/>
  <c r="B313" i="4" l="1"/>
  <c r="A312" i="4"/>
  <c r="B314" i="4" l="1"/>
  <c r="A313" i="4"/>
  <c r="A314" i="4" l="1"/>
  <c r="B315" i="4"/>
  <c r="B316" i="4" l="1"/>
  <c r="A315" i="4"/>
  <c r="B317" i="4" l="1"/>
  <c r="A316" i="4"/>
  <c r="B318" i="4" l="1"/>
  <c r="A317" i="4"/>
  <c r="B319" i="4" l="1"/>
  <c r="A318" i="4"/>
  <c r="B320" i="4" l="1"/>
  <c r="A319" i="4"/>
  <c r="B321" i="4" l="1"/>
  <c r="A320" i="4"/>
  <c r="B322" i="4" l="1"/>
  <c r="A321" i="4"/>
  <c r="B323" i="4" l="1"/>
  <c r="A322" i="4"/>
  <c r="B324" i="4" l="1"/>
  <c r="A323" i="4"/>
  <c r="B325" i="4" l="1"/>
  <c r="A324" i="4"/>
  <c r="B326" i="4" l="1"/>
  <c r="A325" i="4"/>
  <c r="B327" i="4" l="1"/>
  <c r="A326" i="4"/>
  <c r="B328" i="4" l="1"/>
  <c r="A327" i="4"/>
  <c r="B329" i="4" l="1"/>
  <c r="A328" i="4"/>
  <c r="B330" i="4" l="1"/>
  <c r="A329" i="4"/>
  <c r="B331" i="4" l="1"/>
  <c r="A330" i="4"/>
  <c r="B332" i="4" l="1"/>
  <c r="A331" i="4"/>
  <c r="B333" i="4" l="1"/>
  <c r="A332" i="4"/>
  <c r="B334" i="4" l="1"/>
  <c r="A333" i="4"/>
  <c r="B335" i="4" l="1"/>
  <c r="A334" i="4"/>
  <c r="B336" i="4" l="1"/>
  <c r="A335" i="4"/>
  <c r="B337" i="4" l="1"/>
  <c r="A336" i="4"/>
  <c r="B338" i="4" l="1"/>
  <c r="A337" i="4"/>
  <c r="B339" i="4" l="1"/>
  <c r="A338" i="4"/>
  <c r="B340" i="4" l="1"/>
  <c r="A339" i="4"/>
  <c r="A340" i="4" l="1"/>
  <c r="B354" i="4"/>
  <c r="B355" i="4" l="1"/>
  <c r="A354" i="4"/>
  <c r="B356" i="4" l="1"/>
  <c r="A355" i="4"/>
  <c r="B357" i="4" l="1"/>
  <c r="A356" i="4"/>
  <c r="A357" i="4" l="1"/>
  <c r="B358" i="4"/>
  <c r="B359" i="4" l="1"/>
  <c r="A358" i="4"/>
  <c r="B360" i="4" l="1"/>
  <c r="A359" i="4"/>
  <c r="B361" i="4" l="1"/>
  <c r="A360" i="4"/>
  <c r="A361" i="4" l="1"/>
  <c r="B362" i="4"/>
  <c r="B363" i="4" l="1"/>
  <c r="A362" i="4"/>
  <c r="B364" i="4" l="1"/>
  <c r="A363" i="4"/>
  <c r="B365" i="4" l="1"/>
  <c r="A364" i="4"/>
  <c r="A365" i="4" l="1"/>
  <c r="B366" i="4"/>
  <c r="B367" i="4" l="1"/>
  <c r="A366" i="4"/>
  <c r="B368" i="4" l="1"/>
  <c r="A367" i="4"/>
  <c r="B369" i="4" l="1"/>
  <c r="A368" i="4"/>
  <c r="A369" i="4" l="1"/>
  <c r="B370" i="4"/>
  <c r="B371" i="4" l="1"/>
  <c r="A370" i="4"/>
  <c r="B372" i="4" l="1"/>
  <c r="A371" i="4"/>
  <c r="B373" i="4" l="1"/>
  <c r="A372" i="4"/>
  <c r="A373" i="4" l="1"/>
  <c r="B374" i="4"/>
  <c r="B375" i="4" l="1"/>
  <c r="A374" i="4"/>
  <c r="B376" i="4" l="1"/>
  <c r="A375" i="4"/>
  <c r="B377" i="4" l="1"/>
  <c r="A376" i="4"/>
  <c r="A377" i="4" l="1"/>
  <c r="B378" i="4"/>
  <c r="B379" i="4" l="1"/>
  <c r="A378" i="4"/>
  <c r="B380" i="4" l="1"/>
  <c r="A379" i="4"/>
  <c r="B381" i="4" l="1"/>
  <c r="A380" i="4"/>
  <c r="A381" i="4" l="1"/>
  <c r="B382" i="4"/>
  <c r="B383" i="4" l="1"/>
  <c r="A382" i="4"/>
  <c r="B397" i="4" l="1"/>
  <c r="A383" i="4"/>
  <c r="B398" i="4" l="1"/>
  <c r="A397" i="4"/>
  <c r="B399" i="4" l="1"/>
  <c r="A398" i="4"/>
  <c r="A399" i="4" l="1"/>
  <c r="B400" i="4"/>
  <c r="B401" i="4" l="1"/>
  <c r="A400" i="4"/>
  <c r="B402" i="4" l="1"/>
  <c r="A401" i="4"/>
  <c r="B403" i="4" l="1"/>
  <c r="A402" i="4"/>
  <c r="B404" i="4" l="1"/>
  <c r="A403" i="4"/>
  <c r="B405" i="4" l="1"/>
  <c r="A404" i="4"/>
  <c r="B406" i="4" l="1"/>
  <c r="A405" i="4"/>
  <c r="B407" i="4" l="1"/>
  <c r="A406" i="4"/>
  <c r="A407" i="4" l="1"/>
  <c r="B408" i="4"/>
  <c r="B409" i="4" l="1"/>
  <c r="A408" i="4"/>
  <c r="B410" i="4" l="1"/>
  <c r="A409" i="4"/>
  <c r="B411" i="4" l="1"/>
  <c r="A410" i="4"/>
  <c r="A411" i="4" l="1"/>
  <c r="B412" i="4"/>
  <c r="B413" i="4" l="1"/>
  <c r="A412" i="4"/>
  <c r="B414" i="4" l="1"/>
  <c r="A413" i="4"/>
  <c r="B415" i="4" l="1"/>
  <c r="A414" i="4"/>
  <c r="A415" i="4" l="1"/>
  <c r="B416" i="4"/>
  <c r="B417" i="4" l="1"/>
  <c r="A416" i="4"/>
  <c r="B418" i="4" l="1"/>
  <c r="A417" i="4"/>
  <c r="B419" i="4" l="1"/>
  <c r="A418" i="4"/>
  <c r="A419" i="4" l="1"/>
  <c r="B420" i="4"/>
  <c r="B421" i="4" l="1"/>
  <c r="A420" i="4"/>
  <c r="B422" i="4" l="1"/>
  <c r="A421" i="4"/>
  <c r="B423" i="4" l="1"/>
  <c r="A422" i="4"/>
  <c r="A423" i="4" l="1"/>
  <c r="B424" i="4"/>
  <c r="B425" i="4" l="1"/>
  <c r="A424" i="4"/>
  <c r="B426" i="4" l="1"/>
  <c r="A425" i="4"/>
  <c r="B427" i="4" l="1"/>
  <c r="A426" i="4"/>
  <c r="B441" i="4" l="1"/>
  <c r="A427" i="4"/>
  <c r="B442" i="4" l="1"/>
  <c r="A441" i="4"/>
  <c r="A442" i="4" l="1"/>
  <c r="B443" i="4"/>
  <c r="B444" i="4" l="1"/>
  <c r="A443" i="4"/>
  <c r="B445" i="4" l="1"/>
  <c r="A444" i="4"/>
  <c r="B446" i="4" l="1"/>
  <c r="A445" i="4"/>
  <c r="A446" i="4" l="1"/>
  <c r="B447" i="4"/>
  <c r="B448" i="4" l="1"/>
  <c r="A447" i="4"/>
  <c r="B449" i="4" l="1"/>
  <c r="A448" i="4"/>
  <c r="B450" i="4" l="1"/>
  <c r="A449" i="4"/>
  <c r="A450" i="4" l="1"/>
  <c r="B451" i="4"/>
  <c r="B452" i="4" l="1"/>
  <c r="A451" i="4"/>
  <c r="B453" i="4" l="1"/>
  <c r="A452" i="4"/>
  <c r="B454" i="4" l="1"/>
  <c r="A453" i="4"/>
  <c r="A454" i="4" l="1"/>
  <c r="B455" i="4"/>
  <c r="B456" i="4" l="1"/>
  <c r="A455" i="4"/>
  <c r="B457" i="4" l="1"/>
  <c r="A456" i="4"/>
  <c r="B458" i="4" l="1"/>
  <c r="A457" i="4"/>
  <c r="A458" i="4" l="1"/>
  <c r="B459" i="4"/>
  <c r="B460" i="4" l="1"/>
  <c r="A459" i="4"/>
  <c r="B461" i="4" l="1"/>
  <c r="A460" i="4"/>
  <c r="B462" i="4" l="1"/>
  <c r="A461" i="4"/>
  <c r="A462" i="4" l="1"/>
  <c r="B463" i="4"/>
  <c r="B464" i="4" l="1"/>
  <c r="A463" i="4"/>
  <c r="B465" i="4" l="1"/>
  <c r="A464" i="4"/>
  <c r="B466" i="4" l="1"/>
  <c r="A465" i="4"/>
  <c r="A466" i="4" l="1"/>
  <c r="B467" i="4"/>
  <c r="B468" i="4" l="1"/>
  <c r="A467" i="4"/>
  <c r="B469" i="4" l="1"/>
  <c r="A468" i="4"/>
  <c r="B470" i="4" l="1"/>
  <c r="A469" i="4"/>
  <c r="A470" i="4" l="1"/>
  <c r="B484" i="4"/>
  <c r="B485" i="4" l="1"/>
  <c r="A484" i="4"/>
  <c r="B486" i="4" l="1"/>
  <c r="A485" i="4"/>
  <c r="B487" i="4" l="1"/>
  <c r="A486" i="4"/>
  <c r="A487" i="4" l="1"/>
  <c r="B488" i="4"/>
  <c r="B489" i="4" l="1"/>
  <c r="A488" i="4"/>
  <c r="B490" i="4" l="1"/>
  <c r="A489" i="4"/>
  <c r="B491" i="4" l="1"/>
  <c r="A490" i="4"/>
  <c r="A491" i="4" l="1"/>
  <c r="B492" i="4"/>
  <c r="B493" i="4" l="1"/>
  <c r="A492" i="4"/>
  <c r="B494" i="4" l="1"/>
  <c r="A493" i="4"/>
  <c r="B495" i="4" l="1"/>
  <c r="A494" i="4"/>
  <c r="A495" i="4" l="1"/>
  <c r="B496" i="4"/>
  <c r="B497" i="4" l="1"/>
  <c r="A496" i="4"/>
  <c r="B498" i="4" l="1"/>
  <c r="A497" i="4"/>
  <c r="B499" i="4" l="1"/>
  <c r="A498" i="4"/>
  <c r="A499" i="4" l="1"/>
  <c r="B500" i="4"/>
  <c r="B501" i="4" l="1"/>
  <c r="A500" i="4"/>
  <c r="B502" i="4" l="1"/>
  <c r="A501" i="4"/>
  <c r="B503" i="4" l="1"/>
  <c r="A502" i="4"/>
  <c r="A503" i="4" l="1"/>
  <c r="B504" i="4"/>
  <c r="B505" i="4" l="1"/>
  <c r="A504" i="4"/>
  <c r="B506" i="4" l="1"/>
  <c r="A505" i="4"/>
  <c r="B507" i="4" l="1"/>
  <c r="A506" i="4"/>
  <c r="A507" i="4" l="1"/>
  <c r="B508" i="4"/>
  <c r="B509" i="4" l="1"/>
  <c r="A508" i="4"/>
  <c r="B510" i="4" l="1"/>
  <c r="A509" i="4"/>
  <c r="B511" i="4" l="1"/>
  <c r="A510" i="4"/>
  <c r="A511" i="4" l="1"/>
  <c r="B512" i="4"/>
  <c r="B513" i="4" l="1"/>
  <c r="A512" i="4"/>
  <c r="B514" i="4" l="1"/>
  <c r="A514" i="4" s="1"/>
  <c r="A513" i="4"/>
</calcChain>
</file>

<file path=xl/comments1.xml><?xml version="1.0" encoding="utf-8"?>
<comments xmlns="http://schemas.openxmlformats.org/spreadsheetml/2006/main">
  <authors>
    <author>Dima Uralov</author>
  </authors>
  <commentList>
    <comment ref="B5" authorId="0" shapeId="0">
      <text>
        <r>
          <rPr>
            <b/>
            <sz val="8"/>
            <color indexed="81"/>
            <rFont val="Tahoma"/>
            <family val="2"/>
          </rPr>
          <t>Es recomendable hacer la previsión de ingresos al principio del mes, y después si hay cambios actualizarlo</t>
        </r>
      </text>
    </comment>
    <comment ref="B10" authorId="0" shapeId="0">
      <text>
        <r>
          <rPr>
            <b/>
            <sz val="8"/>
            <color indexed="81"/>
            <rFont val="Tahoma"/>
            <family val="2"/>
          </rPr>
          <t>Casilla pensada para personas que no tienen ingresos regulares (autónomos, etc) o no quieren contar con todo el dinero que han ingresado en el mes como "ingresos del mes".
Ayuda a separar el dinero ingresado en dos partes: 1) para el mes en curso como "sueldo" o "ingresos" y 2) como reserva para otros meses cuando los ingresos serán distintos (más bajos o más altos) (válido sobre todo para personas que cobran una vez cada 2-3-6 meses).
También sirve cuando se recibe una cantidad de dinero extraordinaria (beca, premio, lotería) y queremos dejar sólo una parte como ingresos del mes (dejamos en reserva el resto, sea para ahorro, inversiones, o lo que sea).
Borrar esta fila si no le véis sentido o no la necesitáis.</t>
        </r>
      </text>
    </comment>
    <comment ref="B12" authorId="0" shapeId="0">
      <text>
        <r>
          <rPr>
            <b/>
            <sz val="8"/>
            <color indexed="81"/>
            <rFont val="Tahoma"/>
            <family val="2"/>
          </rPr>
          <t>En este ejemplo, es la suma total de los ingresos (no se utiliza la casilla "Reserva").</t>
        </r>
      </text>
    </comment>
    <comment ref="B14" authorId="0" shapeId="0">
      <text>
        <r>
          <rPr>
            <b/>
            <sz val="8"/>
            <color indexed="81"/>
            <rFont val="Tahoma"/>
            <family val="2"/>
          </rPr>
          <t>Cambiar el porcentaje según vuestras preferencias. Si lo hacéis, no os olvidéis de cambiarlo en la fórmula de las casillas correspondientes.
Ingresar esta cantidad a la cuenta de inversiones al principio del mes o en cuanto llegue cada ingreso.</t>
        </r>
      </text>
    </comment>
    <comment ref="B16" authorId="0" shapeId="0">
      <text>
        <r>
          <rPr>
            <b/>
            <sz val="8"/>
            <color indexed="81"/>
            <rFont val="Tahoma"/>
            <family val="2"/>
          </rPr>
          <t>Cambiar el porcentaje según vuestras preferencias. Si lo hacéis, no os olvidéis de cambiarlo en la fórmula de las casillas correspondientes.
Si tenéis deudas, utilizar parte o todo este dinero como una cantidad adicional para pagar la deuda con el tipo de interés más alto.
En cualquier caso, es recomendable ingresar la cantidad correspondiente a una cuenta aparte para ahorro al principio del mes (o en cuanto llegue el ingreso).</t>
        </r>
      </text>
    </comment>
    <comment ref="B18" authorId="0" shapeId="0">
      <text>
        <r>
          <rPr>
            <b/>
            <sz val="8"/>
            <color indexed="81"/>
            <rFont val="Tahoma"/>
            <family val="2"/>
          </rPr>
          <t>Decidid por vosotros mismos la cantidad que queréis destinar a la caridad. Kiyosaki y otros recomiendan que sea un 10% de los ingresos, pero es una elección personal de cada uno.</t>
        </r>
      </text>
    </comment>
    <comment ref="B23" authorId="0" shapeId="0">
      <text>
        <r>
          <rPr>
            <b/>
            <sz val="8"/>
            <color indexed="81"/>
            <rFont val="Tahoma"/>
            <family val="2"/>
          </rPr>
          <t>Dinero disponible para los gastos del mes.
Puede gastarse de cualquier manera, lo importante es que ya se ha separado el dinero para inversiones, ahorro y caridad (pay yourself first).</t>
        </r>
      </text>
    </comment>
    <comment ref="B25" authorId="0" shapeId="0">
      <text>
        <r>
          <rPr>
            <b/>
            <sz val="8"/>
            <color indexed="81"/>
            <rFont val="Tahoma"/>
            <family val="2"/>
          </rPr>
          <t>Hay 2 formas de separar gastos fijos y variables/domiciliados:
1) Poner en "fijos" aquellos gastos cuya cantidad no varía de mes a mes; y en "variables" los que sí varía.
2) Poner en "fijos" los gastos que no podéis evitar tener, los gastos obligatorios (independientemente de si varía o no su cantidad mensual); y en "variables" aquellos gastos que habéis "elegido" tener (en teoría, podríais vivir sin ellos).
Al final, lo importante es que todos estos gastos estén contemplados y se aparte dinero para ellos, no importa de qué manera.</t>
        </r>
      </text>
    </comment>
    <comment ref="C33" authorId="0" shapeId="0">
      <text>
        <r>
          <rPr>
            <b/>
            <sz val="8"/>
            <color indexed="81"/>
            <rFont val="Tahoma"/>
            <family val="2"/>
          </rPr>
          <t>Para separación fijos/domiciliados, ver comentario de la casilla "Gastos fijos". 
Para aquellos gastos que se pagan una vez cada 2 o 3 meses, podeis 1) poner "0" los meses que no llega la factura, o 2) hacer una previsión y apartar la parte correspondiente a este mes, que se quedaría como reserva en la cuenta para cuando llegue la factura..
Os recomiendo hacer una previsión al principio del mes (utilizando datos de meses anteriores), y cuando llega la factura, poner el importe exacto. Esto os ayudará a planificar el dinero que queda disponible para otros gastos.</t>
        </r>
      </text>
    </comment>
    <comment ref="B42" authorId="0" shapeId="0">
      <text>
        <r>
          <rPr>
            <b/>
            <sz val="8"/>
            <color indexed="81"/>
            <rFont val="Tahoma"/>
            <family val="2"/>
          </rPr>
          <t>Gastos que salen fuera de lo "normal" y ocurren de vez en cuando. Ejemplo: viajes, reparaciones, regalos cumpleaños, bodas, etc. Todo aquello que sobresale de los gastos habituales.
Tenéis que hacer la planificación de lo que se va a gastar a principio de cada mes (normalmente uno está en condiciones de hacerlo) y tenerlo en cuenta a la hora de hacer el plan de gastos.
Si después en el transcurso del mes se producen nuevos gastos inesperados en esta categoría, habría que buscar la forma de reducir los gastos diarios para "compensar".
Esta casilla se actualizará sóla con los datos de la pestaña "Gastos eventuales".</t>
        </r>
      </text>
    </comment>
    <comment ref="B44" authorId="0" shapeId="0">
      <text>
        <r>
          <rPr>
            <b/>
            <sz val="8"/>
            <color indexed="81"/>
            <rFont val="Tahoma"/>
            <family val="2"/>
          </rPr>
          <t>Todos los demás gastos habituales del día a día. Ver pestaña "Gastos diarios"
Esta casilla se actualizará sola (con los datos de la pestaña "Gastos diarios").</t>
        </r>
      </text>
    </comment>
    <comment ref="B46" authorId="0" shapeId="0">
      <text>
        <r>
          <rPr>
            <b/>
            <sz val="8"/>
            <color indexed="81"/>
            <rFont val="Tahoma"/>
            <family val="2"/>
          </rPr>
          <t>La suma de los gastos fijos, variable, eventuales y diarios.
Se va actualizando sola según se van introduciendo los datos en otros apartados.</t>
        </r>
      </text>
    </comment>
    <comment ref="B48" authorId="0" shapeId="0">
      <text>
        <r>
          <rPr>
            <b/>
            <sz val="8"/>
            <color indexed="81"/>
            <rFont val="Tahoma"/>
            <family val="2"/>
          </rPr>
          <t>Diferencia entre el dinero destinado para los gastos y el gasto real. A veces puede ser negativa, lo que significaría que se ha gastado más dinero del que se tenía.
En estos casos utilizaríamos parte del dinero ahorrado para cubrir la diferencia.</t>
        </r>
      </text>
    </comment>
  </commentList>
</comments>
</file>

<file path=xl/comments2.xml><?xml version="1.0" encoding="utf-8"?>
<comments xmlns="http://schemas.openxmlformats.org/spreadsheetml/2006/main">
  <authors>
    <author>Dima Uralov</author>
  </authors>
  <commentList>
    <comment ref="C4" authorId="0" shapeId="0">
      <text>
        <r>
          <rPr>
            <b/>
            <sz val="8"/>
            <color indexed="81"/>
            <rFont val="Tahoma"/>
            <family val="2"/>
          </rPr>
          <t>Gastos ad-hoc son gastos que salen fuera de los gastos comunes, porque no están presentes todos los meses.
Para poder hacer un mejor plan de gastos, lo mejor es hacer una previsión al principio del mes, apuntando las cantidades de todos los gastos ad-hoc que se preven. Una vez hecho esto, ya podéis pasar a hacer el plan de gastos de los gastos discrecionales o habituales con el dinero que queda.
En el momento cuando se producen los gastos ad-hoc, simplemente cambiar la cantidad provisionada en su casilla por la cantidad real. Esto puede afectar el resultado total de todos los gastos, sobre todo si el gasto es mayor de lo previsto, pero al menos os ayudará a evitar sustos.</t>
        </r>
      </text>
    </comment>
  </commentList>
</comments>
</file>

<file path=xl/comments3.xml><?xml version="1.0" encoding="utf-8"?>
<comments xmlns="http://schemas.openxmlformats.org/spreadsheetml/2006/main">
  <authors>
    <author>Dima Uralov</author>
  </authors>
  <commentList>
    <comment ref="C4" authorId="0" shapeId="0">
      <text>
        <r>
          <rPr>
            <b/>
            <sz val="8"/>
            <color indexed="81"/>
            <rFont val="Tahoma"/>
            <family val="2"/>
          </rPr>
          <t>Suma de lo gastado en el día</t>
        </r>
        <r>
          <rPr>
            <sz val="8"/>
            <color indexed="81"/>
            <rFont val="Tahoma"/>
            <family val="2"/>
          </rPr>
          <t xml:space="preserve">
</t>
        </r>
      </text>
    </comment>
    <comment ref="F4" authorId="0" shapeId="0">
      <text>
        <r>
          <rPr>
            <b/>
            <sz val="8"/>
            <color indexed="81"/>
            <rFont val="Tahoma"/>
            <family val="2"/>
          </rPr>
          <t>Cine, espectáculos, etc</t>
        </r>
      </text>
    </comment>
    <comment ref="G4" authorId="0" shapeId="0">
      <text>
        <r>
          <rPr>
            <b/>
            <sz val="8"/>
            <color indexed="81"/>
            <rFont val="Tahoma"/>
            <family val="2"/>
          </rPr>
          <t>Farmacia, droguería, etc.</t>
        </r>
      </text>
    </comment>
    <comment ref="H4" authorId="0" shapeId="0">
      <text>
        <r>
          <rPr>
            <b/>
            <sz val="8"/>
            <color indexed="81"/>
            <rFont val="Tahoma"/>
            <family val="2"/>
          </rPr>
          <t>Gastos relacionados con el hogar, compras pequeñas</t>
        </r>
      </text>
    </comment>
    <comment ref="J4" authorId="0" shapeId="0">
      <text>
        <r>
          <rPr>
            <b/>
            <sz val="8"/>
            <color indexed="81"/>
            <rFont val="Tahoma"/>
            <family val="2"/>
          </rPr>
          <t>Transporte público habitual</t>
        </r>
      </text>
    </comment>
    <comment ref="L4" authorId="0" shapeId="0">
      <text>
        <r>
          <rPr>
            <b/>
            <sz val="8"/>
            <color indexed="81"/>
            <rFont val="Tahoma"/>
            <family val="2"/>
          </rPr>
          <t>Gastos personales de cada uno: citas con amigos, compras personales, ropa, libros, etc etc</t>
        </r>
      </text>
    </comment>
    <comment ref="O4" authorId="0" shapeId="0">
      <text>
        <r>
          <rPr>
            <b/>
            <sz val="8"/>
            <color indexed="81"/>
            <rFont val="Tahoma"/>
            <family val="2"/>
          </rPr>
          <t>Este espacio os tiene que servir para apuntar los gastos (en qué os habeis gastado el dinero).
Lo mejor es hacerlo de esta forma: apuntar el concepto y la cantidad, y después poner la cantidad en la casilla correspondiente. Esta "duplicación" os ayudará a evitar errores.
Es recomendable apuntar los gastos al final de cada día, para no olvidar. Si no lográis hacerlo, hacerlo con mayor frecuencia posible.
Trucos: coger siempre el ticket, pagar con tarjeta cuando se pueda (el gasto se queda grabado y podéis consultarlo por Internet después), sino apuntar en un papel durante el día lo que váis gastando (para los que tienen mala memoria).</t>
        </r>
      </text>
    </comment>
    <comment ref="D5" authorId="0" shapeId="0">
      <text>
        <r>
          <rPr>
            <b/>
            <sz val="8"/>
            <color indexed="81"/>
            <rFont val="Tahoma"/>
            <family val="2"/>
          </rPr>
          <t>Comida comprada para casa (supermercados etc)</t>
        </r>
      </text>
    </comment>
    <comment ref="E5" authorId="0" shapeId="0">
      <text>
        <r>
          <rPr>
            <b/>
            <sz val="8"/>
            <color indexed="81"/>
            <rFont val="Tahoma"/>
            <family val="2"/>
          </rPr>
          <t>Gasto en comida que los miembros de la familia hagan fuera de casa (normalmente juntos) (las que no se incluyen en gastos personales de cada uno)</t>
        </r>
      </text>
    </comment>
    <comment ref="B38" authorId="0" shapeId="0">
      <text>
        <r>
          <rPr>
            <b/>
            <sz val="8"/>
            <color indexed="81"/>
            <rFont val="Tahoma"/>
            <family val="2"/>
          </rPr>
          <t>Total de gastos diarios gastados en el mes.
Es la suma del total de todas las categorías, y se actualiza automáticamente.</t>
        </r>
      </text>
    </comment>
    <comment ref="O39" authorId="0" shapeId="0">
      <text>
        <r>
          <rPr>
            <b/>
            <sz val="8"/>
            <color indexed="81"/>
            <rFont val="Tahoma"/>
            <family val="2"/>
          </rPr>
          <t>Cantidad que queda disponible para gastos del día a día. Se obtiene de la hoja de "Situación general" restando de la cantidad total para gastos los gastos fijos, los gastos variables y los gastos eventuales (que habéis previsto).
Este es el dinero que hay para gastar, cualquier gasto por encima de esta cantidad significa gastar más de lo que se tiene (gastar ahorros o aumentar la deuda).</t>
        </r>
      </text>
    </comment>
    <comment ref="B40" authorId="0" shapeId="0">
      <text>
        <r>
          <rPr>
            <b/>
            <sz val="8"/>
            <color indexed="81"/>
            <rFont val="Tahoma"/>
            <family val="2"/>
          </rPr>
          <t>Suma del plan de gastos en todas las categorías (en verde). No debería superar la cantidad de la casilla "Disponible para gastos" de la derecha.
Al principio del mes, podéis planificar el dinero que que queréis destinar a cada categoría (cambiando los valores en cada celda). El total se actualiza automáticamente.</t>
        </r>
      </text>
    </comment>
    <comment ref="D40" authorId="0" shapeId="0">
      <text>
        <r>
          <rPr>
            <b/>
            <sz val="8"/>
            <color indexed="81"/>
            <rFont val="Tahoma"/>
            <family val="2"/>
          </rPr>
          <t>Poner lo que queréis destinar a esta categoría.
Si la cantidad total del "Plan de gastos" supera el dinero "Disponible para gastos, tenéis que hacer recortes en distintas categorías hasta poder nivelarlo.</t>
        </r>
      </text>
    </comment>
    <comment ref="B42" authorId="0" shapeId="0">
      <text>
        <r>
          <rPr>
            <b/>
            <sz val="8"/>
            <color indexed="81"/>
            <rFont val="Tahoma"/>
            <family val="2"/>
          </rPr>
          <t>Estas casillas es para que sepáis el dinero que os queda por gastar en cada categoría en cualquier momento.
El porcentaje abajo muestra la parte del "presupuesto" que ya os habéis gastado.</t>
        </r>
      </text>
    </comment>
    <comment ref="F48" authorId="0" shapeId="0">
      <text>
        <r>
          <rPr>
            <b/>
            <sz val="8"/>
            <color indexed="81"/>
            <rFont val="Tahoma"/>
            <family val="2"/>
          </rPr>
          <t>Cine, espectáculos, etc</t>
        </r>
      </text>
    </comment>
    <comment ref="G48" authorId="0" shapeId="0">
      <text>
        <r>
          <rPr>
            <b/>
            <sz val="8"/>
            <color indexed="81"/>
            <rFont val="Tahoma"/>
            <family val="2"/>
          </rPr>
          <t>Farmacia, droguería, etc.</t>
        </r>
      </text>
    </comment>
    <comment ref="H48" authorId="0" shapeId="0">
      <text>
        <r>
          <rPr>
            <b/>
            <sz val="8"/>
            <color indexed="81"/>
            <rFont val="Tahoma"/>
            <family val="2"/>
          </rPr>
          <t>Gastos relacionados con el hogar, compras pequeñas</t>
        </r>
      </text>
    </comment>
    <comment ref="J48" authorId="0" shapeId="0">
      <text>
        <r>
          <rPr>
            <b/>
            <sz val="8"/>
            <color indexed="81"/>
            <rFont val="Tahoma"/>
            <family val="2"/>
          </rPr>
          <t>Transporte público habitual</t>
        </r>
      </text>
    </comment>
    <comment ref="L48" authorId="0" shapeId="0">
      <text>
        <r>
          <rPr>
            <b/>
            <sz val="8"/>
            <color indexed="81"/>
            <rFont val="Tahoma"/>
            <family val="2"/>
          </rPr>
          <t>Gastos personales de cada uno: citas con amigos, compras personales, ropa, libros, etc etc</t>
        </r>
      </text>
    </comment>
    <comment ref="O48" authorId="0" shapeId="0">
      <text>
        <r>
          <rPr>
            <b/>
            <sz val="8"/>
            <color indexed="81"/>
            <rFont val="Tahoma"/>
            <family val="2"/>
          </rPr>
          <t>Este espacio os tiene que servir para apuntar los gastos (en qué os habeis gastado el dinero).
Lo mejor es hacerlo de esta forma: apuntar el concepto y la cantidad, y después poner la cantidad en la casilla correspondiente. Esta "duplicación" os ayudará a evitar errores.
Es recomendable apuntar los gastos al final de cada día, para no olvidar. Si no lográis hacerlo, hacerlo con mayor frecuencia posible.
Trucos: coger siempre el ticket, pagar con tarjeta cuando se pueda (el gasto se queda grabado y podéis consultarlo por Internet después), sino apuntar en un papel durante el día lo que váis gastando (para los que tienen mala memoria).</t>
        </r>
      </text>
    </comment>
    <comment ref="D49" authorId="0" shapeId="0">
      <text>
        <r>
          <rPr>
            <b/>
            <sz val="8"/>
            <color indexed="81"/>
            <rFont val="Tahoma"/>
            <family val="2"/>
          </rPr>
          <t>Comida comprada para casa (supermercados etc)</t>
        </r>
      </text>
    </comment>
    <comment ref="E49" authorId="0" shapeId="0">
      <text>
        <r>
          <rPr>
            <b/>
            <sz val="8"/>
            <color indexed="81"/>
            <rFont val="Tahoma"/>
            <family val="2"/>
          </rPr>
          <t>Gasto en comida que los miembros de la familia hagan fuera de casa (normalmente juntos) (las que no se incluyen en gastos personales de cada uno)</t>
        </r>
      </text>
    </comment>
    <comment ref="B80" authorId="0" shapeId="0">
      <text>
        <r>
          <rPr>
            <b/>
            <sz val="8"/>
            <color indexed="81"/>
            <rFont val="Tahoma"/>
            <family val="2"/>
          </rPr>
          <t>Total de gastos diarios gastados en el mes.
Es la suma del total de todas las categorías, y se actualiza automáticamente.</t>
        </r>
      </text>
    </comment>
    <comment ref="O81" authorId="0" shapeId="0">
      <text>
        <r>
          <rPr>
            <b/>
            <sz val="8"/>
            <color indexed="81"/>
            <rFont val="Tahoma"/>
            <family val="2"/>
          </rPr>
          <t>Cantidad que queda disponible para gastos del día a día. Se obtiene de la hoja de "Situación general" restando de la cantidad total para gastos los gastos fijos, los gastos variables y los gastos eventuales (que habéis previsto).
Este es el dinero que hay para gastar, cualquier gasto por encima de esta cantidad significa gastar más de lo que se tiene (gastar ahorros o aumentar la deuda).</t>
        </r>
      </text>
    </comment>
    <comment ref="B82" authorId="0" shapeId="0">
      <text>
        <r>
          <rPr>
            <b/>
            <sz val="8"/>
            <color indexed="81"/>
            <rFont val="Tahoma"/>
            <family val="2"/>
          </rPr>
          <t>Suma del plan de gastos en todas las categorías (en verde). No debería superar la cantidad de la casilla "Disponible para gastos" de la derecha.
Al principio del mes, podéis planificar el dinero que que queréis destinar a cada categoría (cambiando los valores en cada celda). El total se actualiza automáticamente.</t>
        </r>
      </text>
    </comment>
    <comment ref="D82" authorId="0" shapeId="0">
      <text>
        <r>
          <rPr>
            <b/>
            <sz val="8"/>
            <color indexed="81"/>
            <rFont val="Tahoma"/>
            <family val="2"/>
          </rPr>
          <t>Poner lo que queréis destinar a esta categoría.
Si la cantidad total del "Plan de gastos" supera el dinero "Disponible para gastos, tenéis que hacer recortes en distintas categorías hasta poder nivelarlo.</t>
        </r>
      </text>
    </comment>
    <comment ref="B84" authorId="0" shapeId="0">
      <text>
        <r>
          <rPr>
            <b/>
            <sz val="8"/>
            <color indexed="81"/>
            <rFont val="Tahoma"/>
            <family val="2"/>
          </rPr>
          <t>Estas casillas es para que sepáis el dinero que os queda por gastar en cada categoría en cualquier momento.
El porcentaje abajo muestra la parte del "presupuesto" que ya os habéis gastado.</t>
        </r>
      </text>
    </comment>
    <comment ref="F90" authorId="0" shapeId="0">
      <text>
        <r>
          <rPr>
            <b/>
            <sz val="8"/>
            <color indexed="81"/>
            <rFont val="Tahoma"/>
            <family val="2"/>
          </rPr>
          <t>Cine, espectáculos, etc</t>
        </r>
      </text>
    </comment>
    <comment ref="G90" authorId="0" shapeId="0">
      <text>
        <r>
          <rPr>
            <b/>
            <sz val="8"/>
            <color indexed="81"/>
            <rFont val="Tahoma"/>
            <family val="2"/>
          </rPr>
          <t>Farmacia, droguería, etc.</t>
        </r>
      </text>
    </comment>
    <comment ref="H90" authorId="0" shapeId="0">
      <text>
        <r>
          <rPr>
            <b/>
            <sz val="8"/>
            <color indexed="81"/>
            <rFont val="Tahoma"/>
            <family val="2"/>
          </rPr>
          <t>Gastos relacionados con el hogar, compras pequeñas</t>
        </r>
      </text>
    </comment>
    <comment ref="J90" authorId="0" shapeId="0">
      <text>
        <r>
          <rPr>
            <b/>
            <sz val="8"/>
            <color indexed="81"/>
            <rFont val="Tahoma"/>
            <family val="2"/>
          </rPr>
          <t>Transporte público habitual</t>
        </r>
      </text>
    </comment>
    <comment ref="L90" authorId="0" shapeId="0">
      <text>
        <r>
          <rPr>
            <b/>
            <sz val="8"/>
            <color indexed="81"/>
            <rFont val="Tahoma"/>
            <family val="2"/>
          </rPr>
          <t>Gastos personales de cada uno: citas con amigos, compras personales, ropa, libros, etc etc</t>
        </r>
      </text>
    </comment>
    <comment ref="O90" authorId="0" shapeId="0">
      <text>
        <r>
          <rPr>
            <b/>
            <sz val="8"/>
            <color indexed="81"/>
            <rFont val="Tahoma"/>
            <family val="2"/>
          </rPr>
          <t>Este espacio os tiene que servir para apuntar los gastos (en qué os habeis gastado el dinero).
Lo mejor es hacerlo de esta forma: apuntar el concepto y la cantidad, y después poner la cantidad en la casilla correspondiente. Esta "duplicación" os ayudará a evitar errores.
Es recomendable apuntar los gastos al final de cada día, para no olvidar. Si no lográis hacerlo, hacerlo con mayor frecuencia posible.
Trucos: coger siempre el ticket, pagar con tarjeta cuando se pueda (el gasto se queda grabado y podéis consultarlo por Internet después), sino apuntar en un papel durante el día lo que váis gastando (para los que tienen mala memoria).</t>
        </r>
      </text>
    </comment>
    <comment ref="D91" authorId="0" shapeId="0">
      <text>
        <r>
          <rPr>
            <b/>
            <sz val="8"/>
            <color indexed="81"/>
            <rFont val="Tahoma"/>
            <family val="2"/>
          </rPr>
          <t>Comida comprada para casa (supermercados etc)</t>
        </r>
      </text>
    </comment>
    <comment ref="E91" authorId="0" shapeId="0">
      <text>
        <r>
          <rPr>
            <b/>
            <sz val="8"/>
            <color indexed="81"/>
            <rFont val="Tahoma"/>
            <family val="2"/>
          </rPr>
          <t>Gasto en comida que los miembros de la familia hagan fuera de casa (normalmente juntos) (las que no se incluyen en gastos personales de cada uno)</t>
        </r>
      </text>
    </comment>
    <comment ref="B124" authorId="0" shapeId="0">
      <text>
        <r>
          <rPr>
            <b/>
            <sz val="8"/>
            <color indexed="81"/>
            <rFont val="Tahoma"/>
            <family val="2"/>
          </rPr>
          <t>Total de gastos diarios gastados en el mes.
Es la suma del total de todas las categorías, y se actualiza automáticamente.</t>
        </r>
      </text>
    </comment>
    <comment ref="O125" authorId="0" shapeId="0">
      <text>
        <r>
          <rPr>
            <b/>
            <sz val="8"/>
            <color indexed="81"/>
            <rFont val="Tahoma"/>
            <family val="2"/>
          </rPr>
          <t>Cantidad que queda disponible para gastos del día a día. Se obtiene de la hoja de "Situación general" restando de la cantidad total para gastos los gastos fijos, los gastos variables y los gastos eventuales (que habéis previsto).
Este es el dinero que hay para gastar, cualquier gasto por encima de esta cantidad significa gastar más de lo que se tiene (gastar ahorros o aumentar la deuda).</t>
        </r>
      </text>
    </comment>
    <comment ref="B126" authorId="0" shapeId="0">
      <text>
        <r>
          <rPr>
            <b/>
            <sz val="8"/>
            <color indexed="81"/>
            <rFont val="Tahoma"/>
            <family val="2"/>
          </rPr>
          <t>Suma del plan de gastos en todas las categorías (en verde). No debería superar la cantidad de la casilla "Disponible para gastos" de la derecha.
Al principio del mes, podéis planificar el dinero que que queréis destinar a cada categoría (cambiando los valores en cada celda). El total se actualiza automáticamente.</t>
        </r>
      </text>
    </comment>
    <comment ref="D126" authorId="0" shapeId="0">
      <text>
        <r>
          <rPr>
            <b/>
            <sz val="8"/>
            <color indexed="81"/>
            <rFont val="Tahoma"/>
            <family val="2"/>
          </rPr>
          <t>Poner lo que queréis destinar a esta categoría.
Si la cantidad total del "Plan de gastos" supera el dinero "Disponible para gastos, tenéis que hacer recortes en distintas categorías hasta poder nivelarlo.</t>
        </r>
      </text>
    </comment>
    <comment ref="B128" authorId="0" shapeId="0">
      <text>
        <r>
          <rPr>
            <b/>
            <sz val="8"/>
            <color indexed="81"/>
            <rFont val="Tahoma"/>
            <family val="2"/>
          </rPr>
          <t>Estas casillas es para que sepáis el dinero que os queda por gastar en cada categoría en cualquier momento.
El porcentaje abajo muestra la parte del "presupuesto" que ya os habéis gastado.</t>
        </r>
      </text>
    </comment>
    <comment ref="F134" authorId="0" shapeId="0">
      <text>
        <r>
          <rPr>
            <b/>
            <sz val="8"/>
            <color indexed="81"/>
            <rFont val="Tahoma"/>
            <family val="2"/>
          </rPr>
          <t>Cine, espectáculos, etc</t>
        </r>
      </text>
    </comment>
    <comment ref="G134" authorId="0" shapeId="0">
      <text>
        <r>
          <rPr>
            <b/>
            <sz val="8"/>
            <color indexed="81"/>
            <rFont val="Tahoma"/>
            <family val="2"/>
          </rPr>
          <t>Farmacia, droguería, etc.</t>
        </r>
      </text>
    </comment>
    <comment ref="H134" authorId="0" shapeId="0">
      <text>
        <r>
          <rPr>
            <b/>
            <sz val="8"/>
            <color indexed="81"/>
            <rFont val="Tahoma"/>
            <family val="2"/>
          </rPr>
          <t>Gastos relacionados con el hogar, compras pequeñas</t>
        </r>
      </text>
    </comment>
    <comment ref="J134" authorId="0" shapeId="0">
      <text>
        <r>
          <rPr>
            <b/>
            <sz val="8"/>
            <color indexed="81"/>
            <rFont val="Tahoma"/>
            <family val="2"/>
          </rPr>
          <t>Transporte público habitual</t>
        </r>
      </text>
    </comment>
    <comment ref="L134" authorId="0" shapeId="0">
      <text>
        <r>
          <rPr>
            <b/>
            <sz val="8"/>
            <color indexed="81"/>
            <rFont val="Tahoma"/>
            <family val="2"/>
          </rPr>
          <t>Gastos personales de cada uno: citas con amigos, compras personales, ropa, libros, etc etc</t>
        </r>
      </text>
    </comment>
    <comment ref="O134" authorId="0" shapeId="0">
      <text>
        <r>
          <rPr>
            <b/>
            <sz val="8"/>
            <color indexed="81"/>
            <rFont val="Tahoma"/>
            <family val="2"/>
          </rPr>
          <t>Este espacio os tiene que servir para apuntar los gastos (en qué os habeis gastado el dinero).
Lo mejor es hacerlo de esta forma: apuntar el concepto y la cantidad, y después poner la cantidad en la casilla correspondiente. Esta "duplicación" os ayudará a evitar errores.
Es recomendable apuntar los gastos al final de cada día, para no olvidar. Si no lográis hacerlo, hacerlo con mayor frecuencia posible.
Trucos: coger siempre el ticket, pagar con tarjeta cuando se pueda (el gasto se queda grabado y podéis consultarlo por Internet después), sino apuntar en un papel durante el día lo que váis gastando (para los que tienen mala memoria).</t>
        </r>
      </text>
    </comment>
    <comment ref="D135" authorId="0" shapeId="0">
      <text>
        <r>
          <rPr>
            <b/>
            <sz val="8"/>
            <color indexed="81"/>
            <rFont val="Tahoma"/>
            <family val="2"/>
          </rPr>
          <t>Comida comprada para casa (supermercados etc)</t>
        </r>
      </text>
    </comment>
    <comment ref="E135" authorId="0" shapeId="0">
      <text>
        <r>
          <rPr>
            <b/>
            <sz val="8"/>
            <color indexed="81"/>
            <rFont val="Tahoma"/>
            <family val="2"/>
          </rPr>
          <t>Gasto en comida que los miembros de la familia hagan fuera de casa (normalmente juntos) (las que no se incluyen en gastos personales de cada uno)</t>
        </r>
      </text>
    </comment>
    <comment ref="B167" authorId="0" shapeId="0">
      <text>
        <r>
          <rPr>
            <b/>
            <sz val="8"/>
            <color indexed="81"/>
            <rFont val="Tahoma"/>
            <family val="2"/>
          </rPr>
          <t>Total de gastos diarios gastados en el mes.
Es la suma del total de todas las categorías, y se actualiza automáticamente.</t>
        </r>
      </text>
    </comment>
    <comment ref="O168" authorId="0" shapeId="0">
      <text>
        <r>
          <rPr>
            <b/>
            <sz val="8"/>
            <color indexed="81"/>
            <rFont val="Tahoma"/>
            <family val="2"/>
          </rPr>
          <t>Cantidad que queda disponible para gastos del día a día. Se obtiene de la hoja de "Situación general" restando de la cantidad total para gastos los gastos fijos, los gastos variables y los gastos eventuales (que habéis previsto).
Este es el dinero que hay para gastar, cualquier gasto por encima de esta cantidad significa gastar más de lo que se tiene (gastar ahorros o aumentar la deuda).</t>
        </r>
      </text>
    </comment>
    <comment ref="B169" authorId="0" shapeId="0">
      <text>
        <r>
          <rPr>
            <b/>
            <sz val="8"/>
            <color indexed="81"/>
            <rFont val="Tahoma"/>
            <family val="2"/>
          </rPr>
          <t>Suma del plan de gastos en todas las categorías (en verde). No debería superar la cantidad de la casilla "Disponible para gastos" de la derecha.
Al principio del mes, podéis planificar el dinero que que queréis destinar a cada categoría (cambiando los valores en cada celda). El total se actualiza automáticamente.</t>
        </r>
      </text>
    </comment>
    <comment ref="D169" authorId="0" shapeId="0">
      <text>
        <r>
          <rPr>
            <b/>
            <sz val="8"/>
            <color indexed="81"/>
            <rFont val="Tahoma"/>
            <family val="2"/>
          </rPr>
          <t>Poner lo que queréis destinar a esta categoría.
Si la cantidad total del "Plan de gastos" supera el dinero "Disponible para gastos, tenéis que hacer recortes en distintas categorías hasta poder nivelarlo.</t>
        </r>
      </text>
    </comment>
    <comment ref="B171" authorId="0" shapeId="0">
      <text>
        <r>
          <rPr>
            <b/>
            <sz val="8"/>
            <color indexed="81"/>
            <rFont val="Tahoma"/>
            <family val="2"/>
          </rPr>
          <t>Estas casillas es para que sepáis el dinero que os queda por gastar en cada categoría en cualquier momento.
El porcentaje abajo muestra la parte del "presupuesto" que ya os habéis gastado.</t>
        </r>
      </text>
    </comment>
    <comment ref="F177" authorId="0" shapeId="0">
      <text>
        <r>
          <rPr>
            <b/>
            <sz val="8"/>
            <color indexed="81"/>
            <rFont val="Tahoma"/>
            <family val="2"/>
          </rPr>
          <t>Cine, espectáculos, etc</t>
        </r>
      </text>
    </comment>
    <comment ref="G177" authorId="0" shapeId="0">
      <text>
        <r>
          <rPr>
            <b/>
            <sz val="8"/>
            <color indexed="81"/>
            <rFont val="Tahoma"/>
            <family val="2"/>
          </rPr>
          <t>Farmacia, droguería, etc.</t>
        </r>
      </text>
    </comment>
    <comment ref="H177" authorId="0" shapeId="0">
      <text>
        <r>
          <rPr>
            <b/>
            <sz val="8"/>
            <color indexed="81"/>
            <rFont val="Tahoma"/>
            <family val="2"/>
          </rPr>
          <t>Gastos relacionados con el hogar, compras pequeñas</t>
        </r>
      </text>
    </comment>
    <comment ref="J177" authorId="0" shapeId="0">
      <text>
        <r>
          <rPr>
            <b/>
            <sz val="8"/>
            <color indexed="81"/>
            <rFont val="Tahoma"/>
            <family val="2"/>
          </rPr>
          <t>Transporte público habitual</t>
        </r>
      </text>
    </comment>
    <comment ref="L177" authorId="0" shapeId="0">
      <text>
        <r>
          <rPr>
            <b/>
            <sz val="8"/>
            <color indexed="81"/>
            <rFont val="Tahoma"/>
            <family val="2"/>
          </rPr>
          <t>Gastos personales de cada uno: citas con amigos, compras personales, ropa, libros, etc etc</t>
        </r>
      </text>
    </comment>
    <comment ref="O177" authorId="0" shapeId="0">
      <text>
        <r>
          <rPr>
            <b/>
            <sz val="8"/>
            <color indexed="81"/>
            <rFont val="Tahoma"/>
            <family val="2"/>
          </rPr>
          <t>Este espacio os tiene que servir para apuntar los gastos (en qué os habeis gastado el dinero).
Lo mejor es hacerlo de esta forma: apuntar el concepto y la cantidad, y después poner la cantidad en la casilla correspondiente. Esta "duplicación" os ayudará a evitar errores.
Es recomendable apuntar los gastos al final de cada día, para no olvidar. Si no lográis hacerlo, hacerlo con mayor frecuencia posible.
Trucos: coger siempre el ticket, pagar con tarjeta cuando se pueda (el gasto se queda grabado y podéis consultarlo por Internet después), sino apuntar en un papel durante el día lo que váis gastando (para los que tienen mala memoria).</t>
        </r>
      </text>
    </comment>
    <comment ref="D178" authorId="0" shapeId="0">
      <text>
        <r>
          <rPr>
            <b/>
            <sz val="8"/>
            <color indexed="81"/>
            <rFont val="Tahoma"/>
            <family val="2"/>
          </rPr>
          <t>Comida comprada para casa (supermercados etc)</t>
        </r>
      </text>
    </comment>
    <comment ref="E178" authorId="0" shapeId="0">
      <text>
        <r>
          <rPr>
            <b/>
            <sz val="8"/>
            <color indexed="81"/>
            <rFont val="Tahoma"/>
            <family val="2"/>
          </rPr>
          <t>Gasto en comida que los miembros de la familia hagan fuera de casa (normalmente juntos) (las que no se incluyen en gastos personales de cada uno)</t>
        </r>
      </text>
    </comment>
    <comment ref="B211" authorId="0" shapeId="0">
      <text>
        <r>
          <rPr>
            <b/>
            <sz val="8"/>
            <color indexed="81"/>
            <rFont val="Tahoma"/>
            <family val="2"/>
          </rPr>
          <t>Total de gastos diarios gastados en el mes.
Es la suma del total de todas las categorías, y se actualiza automáticamente.</t>
        </r>
      </text>
    </comment>
    <comment ref="O212" authorId="0" shapeId="0">
      <text>
        <r>
          <rPr>
            <b/>
            <sz val="8"/>
            <color indexed="81"/>
            <rFont val="Tahoma"/>
            <family val="2"/>
          </rPr>
          <t>Cantidad que queda disponible para gastos del día a día. Se obtiene de la hoja de "Situación general" restando de la cantidad total para gastos los gastos fijos, los gastos variables y los gastos eventuales (que habéis previsto).
Este es el dinero que hay para gastar, cualquier gasto por encima de esta cantidad significa gastar más de lo que se tiene (gastar ahorros o aumentar la deuda).</t>
        </r>
      </text>
    </comment>
    <comment ref="B213" authorId="0" shapeId="0">
      <text>
        <r>
          <rPr>
            <b/>
            <sz val="8"/>
            <color indexed="81"/>
            <rFont val="Tahoma"/>
            <family val="2"/>
          </rPr>
          <t>Suma del plan de gastos en todas las categorías (en verde). No debería superar la cantidad de la casilla "Disponible para gastos" de la derecha.
Al principio del mes, podéis planificar el dinero que que queréis destinar a cada categoría (cambiando los valores en cada celda). El total se actualiza automáticamente.</t>
        </r>
      </text>
    </comment>
    <comment ref="D213" authorId="0" shapeId="0">
      <text>
        <r>
          <rPr>
            <b/>
            <sz val="8"/>
            <color indexed="81"/>
            <rFont val="Tahoma"/>
            <family val="2"/>
          </rPr>
          <t>Poner lo que queréis destinar a esta categoría.
Si la cantidad total del "Plan de gastos" supera el dinero "Disponible para gastos, tenéis que hacer recortes en distintas categorías hasta poder nivelarlo.</t>
        </r>
      </text>
    </comment>
    <comment ref="B215" authorId="0" shapeId="0">
      <text>
        <r>
          <rPr>
            <b/>
            <sz val="8"/>
            <color indexed="81"/>
            <rFont val="Tahoma"/>
            <family val="2"/>
          </rPr>
          <t>Estas casillas es para que sepáis el dinero que os queda por gastar en cada categoría en cualquier momento.
El porcentaje abajo muestra la parte del "presupuesto" que ya os habéis gastado.</t>
        </r>
      </text>
    </comment>
    <comment ref="F221" authorId="0" shapeId="0">
      <text>
        <r>
          <rPr>
            <b/>
            <sz val="8"/>
            <color indexed="81"/>
            <rFont val="Tahoma"/>
            <family val="2"/>
          </rPr>
          <t>Cine, espectáculos, etc</t>
        </r>
      </text>
    </comment>
    <comment ref="G221" authorId="0" shapeId="0">
      <text>
        <r>
          <rPr>
            <b/>
            <sz val="8"/>
            <color indexed="81"/>
            <rFont val="Tahoma"/>
            <family val="2"/>
          </rPr>
          <t>Farmacia, droguería, etc.</t>
        </r>
      </text>
    </comment>
    <comment ref="H221" authorId="0" shapeId="0">
      <text>
        <r>
          <rPr>
            <b/>
            <sz val="8"/>
            <color indexed="81"/>
            <rFont val="Tahoma"/>
            <family val="2"/>
          </rPr>
          <t>Gastos relacionados con el hogar, compras pequeñas</t>
        </r>
      </text>
    </comment>
    <comment ref="J221" authorId="0" shapeId="0">
      <text>
        <r>
          <rPr>
            <b/>
            <sz val="8"/>
            <color indexed="81"/>
            <rFont val="Tahoma"/>
            <family val="2"/>
          </rPr>
          <t>Transporte público habitual</t>
        </r>
      </text>
    </comment>
    <comment ref="L221" authorId="0" shapeId="0">
      <text>
        <r>
          <rPr>
            <b/>
            <sz val="8"/>
            <color indexed="81"/>
            <rFont val="Tahoma"/>
            <family val="2"/>
          </rPr>
          <t>Gastos personales de cada uno: citas con amigos, compras personales, ropa, libros, etc etc</t>
        </r>
      </text>
    </comment>
    <comment ref="O221" authorId="0" shapeId="0">
      <text>
        <r>
          <rPr>
            <b/>
            <sz val="8"/>
            <color indexed="81"/>
            <rFont val="Tahoma"/>
            <family val="2"/>
          </rPr>
          <t>Este espacio os tiene que servir para apuntar los gastos (en qué os habeis gastado el dinero).
Lo mejor es hacerlo de esta forma: apuntar el concepto y la cantidad, y después poner la cantidad en la casilla correspondiente. Esta "duplicación" os ayudará a evitar errores.
Es recomendable apuntar los gastos al final de cada día, para no olvidar. Si no lográis hacerlo, hacerlo con mayor frecuencia posible.
Trucos: coger siempre el ticket, pagar con tarjeta cuando se pueda (el gasto se queda grabado y podéis consultarlo por Internet después), sino apuntar en un papel durante el día lo que váis gastando (para los que tienen mala memoria).</t>
        </r>
      </text>
    </comment>
    <comment ref="D222" authorId="0" shapeId="0">
      <text>
        <r>
          <rPr>
            <b/>
            <sz val="8"/>
            <color indexed="81"/>
            <rFont val="Tahoma"/>
            <family val="2"/>
          </rPr>
          <t>Comida comprada para casa (supermercados etc)</t>
        </r>
      </text>
    </comment>
    <comment ref="E222" authorId="0" shapeId="0">
      <text>
        <r>
          <rPr>
            <b/>
            <sz val="8"/>
            <color indexed="81"/>
            <rFont val="Tahoma"/>
            <family val="2"/>
          </rPr>
          <t>Gasto en comida que los miembros de la familia hagan fuera de casa (normalmente juntos) (las que no se incluyen en gastos personales de cada uno)</t>
        </r>
      </text>
    </comment>
    <comment ref="B254" authorId="0" shapeId="0">
      <text>
        <r>
          <rPr>
            <b/>
            <sz val="8"/>
            <color indexed="81"/>
            <rFont val="Tahoma"/>
            <family val="2"/>
          </rPr>
          <t>Total de gastos diarios gastados en el mes.
Es la suma del total de todas las categorías, y se actualiza automáticamente.</t>
        </r>
      </text>
    </comment>
    <comment ref="O255" authorId="0" shapeId="0">
      <text>
        <r>
          <rPr>
            <b/>
            <sz val="8"/>
            <color indexed="81"/>
            <rFont val="Tahoma"/>
            <family val="2"/>
          </rPr>
          <t>Cantidad que queda disponible para gastos del día a día. Se obtiene de la hoja de "Situación general" restando de la cantidad total para gastos los gastos fijos, los gastos variables y los gastos eventuales (que habéis previsto).
Este es el dinero que hay para gastar, cualquier gasto por encima de esta cantidad significa gastar más de lo que se tiene (gastar ahorros o aumentar la deuda).</t>
        </r>
      </text>
    </comment>
    <comment ref="B256" authorId="0" shapeId="0">
      <text>
        <r>
          <rPr>
            <b/>
            <sz val="8"/>
            <color indexed="81"/>
            <rFont val="Tahoma"/>
            <family val="2"/>
          </rPr>
          <t>Suma del plan de gastos en todas las categorías (en verde). No debería superar la cantidad de la casilla "Disponible para gastos" de la derecha.
Al principio del mes, podéis planificar el dinero que que queréis destinar a cada categoría (cambiando los valores en cada celda). El total se actualiza automáticamente.</t>
        </r>
      </text>
    </comment>
    <comment ref="D256" authorId="0" shapeId="0">
      <text>
        <r>
          <rPr>
            <b/>
            <sz val="8"/>
            <color indexed="81"/>
            <rFont val="Tahoma"/>
            <family val="2"/>
          </rPr>
          <t>Poner lo que queréis destinar a esta categoría.
Si la cantidad total del "Plan de gastos" supera el dinero "Disponible para gastos, tenéis que hacer recortes en distintas categorías hasta poder nivelarlo.</t>
        </r>
      </text>
    </comment>
    <comment ref="B258" authorId="0" shapeId="0">
      <text>
        <r>
          <rPr>
            <b/>
            <sz val="8"/>
            <color indexed="81"/>
            <rFont val="Tahoma"/>
            <family val="2"/>
          </rPr>
          <t>Estas casillas es para que sepáis el dinero que os queda por gastar en cada categoría en cualquier momento.
El porcentaje abajo muestra la parte del "presupuesto" que ya os habéis gastado.</t>
        </r>
      </text>
    </comment>
    <comment ref="F264" authorId="0" shapeId="0">
      <text>
        <r>
          <rPr>
            <b/>
            <sz val="8"/>
            <color indexed="81"/>
            <rFont val="Tahoma"/>
            <family val="2"/>
          </rPr>
          <t>Cine, espectáculos, etc</t>
        </r>
      </text>
    </comment>
    <comment ref="G264" authorId="0" shapeId="0">
      <text>
        <r>
          <rPr>
            <b/>
            <sz val="8"/>
            <color indexed="81"/>
            <rFont val="Tahoma"/>
            <family val="2"/>
          </rPr>
          <t>Farmacia, droguería, etc.</t>
        </r>
      </text>
    </comment>
    <comment ref="H264" authorId="0" shapeId="0">
      <text>
        <r>
          <rPr>
            <b/>
            <sz val="8"/>
            <color indexed="81"/>
            <rFont val="Tahoma"/>
            <family val="2"/>
          </rPr>
          <t>Gastos relacionados con el hogar, compras pequeñas</t>
        </r>
      </text>
    </comment>
    <comment ref="J264" authorId="0" shapeId="0">
      <text>
        <r>
          <rPr>
            <b/>
            <sz val="8"/>
            <color indexed="81"/>
            <rFont val="Tahoma"/>
            <family val="2"/>
          </rPr>
          <t>Transporte público habitual</t>
        </r>
      </text>
    </comment>
    <comment ref="L264" authorId="0" shapeId="0">
      <text>
        <r>
          <rPr>
            <b/>
            <sz val="8"/>
            <color indexed="81"/>
            <rFont val="Tahoma"/>
            <family val="2"/>
          </rPr>
          <t>Gastos personales de cada uno: citas con amigos, compras personales, ropa, libros, etc etc</t>
        </r>
      </text>
    </comment>
    <comment ref="O264" authorId="0" shapeId="0">
      <text>
        <r>
          <rPr>
            <b/>
            <sz val="8"/>
            <color indexed="81"/>
            <rFont val="Tahoma"/>
            <family val="2"/>
          </rPr>
          <t>Este espacio os tiene que servir para apuntar los gastos (en qué os habeis gastado el dinero).
Lo mejor es hacerlo de esta forma: apuntar el concepto y la cantidad, y después poner la cantidad en la casilla correspondiente. Esta "duplicación" os ayudará a evitar errores.
Es recomendable apuntar los gastos al final de cada día, para no olvidar. Si no lográis hacerlo, hacerlo con mayor frecuencia posible.
Trucos: coger siempre el ticket, pagar con tarjeta cuando se pueda (el gasto se queda grabado y podéis consultarlo por Internet después), sino apuntar en un papel durante el día lo que váis gastando (para los que tienen mala memoria).</t>
        </r>
      </text>
    </comment>
    <comment ref="D265" authorId="0" shapeId="0">
      <text>
        <r>
          <rPr>
            <b/>
            <sz val="8"/>
            <color indexed="81"/>
            <rFont val="Tahoma"/>
            <family val="2"/>
          </rPr>
          <t>Comida comprada para casa (supermercados etc)</t>
        </r>
      </text>
    </comment>
    <comment ref="E265" authorId="0" shapeId="0">
      <text>
        <r>
          <rPr>
            <b/>
            <sz val="8"/>
            <color indexed="81"/>
            <rFont val="Tahoma"/>
            <family val="2"/>
          </rPr>
          <t>Gasto en comida que los miembros de la familia hagan fuera de casa (normalmente juntos) (las que no se incluyen en gastos personales de cada uno)</t>
        </r>
      </text>
    </comment>
    <comment ref="B298" authorId="0" shapeId="0">
      <text>
        <r>
          <rPr>
            <b/>
            <sz val="8"/>
            <color indexed="81"/>
            <rFont val="Tahoma"/>
            <family val="2"/>
          </rPr>
          <t>Total de gastos diarios gastados en el mes.
Es la suma del total de todas las categorías, y se actualiza automáticamente.</t>
        </r>
      </text>
    </comment>
    <comment ref="O299" authorId="0" shapeId="0">
      <text>
        <r>
          <rPr>
            <b/>
            <sz val="8"/>
            <color indexed="81"/>
            <rFont val="Tahoma"/>
            <family val="2"/>
          </rPr>
          <t>Cantidad que queda disponible para gastos del día a día. Se obtiene de la hoja de "Situación general" restando de la cantidad total para gastos los gastos fijos, los gastos variables y los gastos eventuales (que habéis previsto).
Este es el dinero que hay para gastar, cualquier gasto por encima de esta cantidad significa gastar más de lo que se tiene (gastar ahorros o aumentar la deuda).</t>
        </r>
      </text>
    </comment>
    <comment ref="B300" authorId="0" shapeId="0">
      <text>
        <r>
          <rPr>
            <b/>
            <sz val="8"/>
            <color indexed="81"/>
            <rFont val="Tahoma"/>
            <family val="2"/>
          </rPr>
          <t>Suma del plan de gastos en todas las categorías (en verde). No debería superar la cantidad de la casilla "Disponible para gastos" de la derecha.
Al principio del mes, podéis planificar el dinero que que queréis destinar a cada categoría (cambiando los valores en cada celda). El total se actualiza automáticamente.</t>
        </r>
      </text>
    </comment>
    <comment ref="D300" authorId="0" shapeId="0">
      <text>
        <r>
          <rPr>
            <b/>
            <sz val="8"/>
            <color indexed="81"/>
            <rFont val="Tahoma"/>
            <family val="2"/>
          </rPr>
          <t>Poner lo que queréis destinar a esta categoría.
Si la cantidad total del "Plan de gastos" supera el dinero "Disponible para gastos, tenéis que hacer recortes en distintas categorías hasta poder nivelarlo.</t>
        </r>
      </text>
    </comment>
    <comment ref="B302" authorId="0" shapeId="0">
      <text>
        <r>
          <rPr>
            <b/>
            <sz val="8"/>
            <color indexed="81"/>
            <rFont val="Tahoma"/>
            <family val="2"/>
          </rPr>
          <t>Estas casillas es para que sepáis el dinero que os queda por gastar en cada categoría en cualquier momento.
El porcentaje abajo muestra la parte del "presupuesto" que ya os habéis gastado.</t>
        </r>
      </text>
    </comment>
    <comment ref="F308" authorId="0" shapeId="0">
      <text>
        <r>
          <rPr>
            <b/>
            <sz val="8"/>
            <color indexed="81"/>
            <rFont val="Tahoma"/>
            <family val="2"/>
          </rPr>
          <t>Cine, espectáculos, etc</t>
        </r>
      </text>
    </comment>
    <comment ref="G308" authorId="0" shapeId="0">
      <text>
        <r>
          <rPr>
            <b/>
            <sz val="8"/>
            <color indexed="81"/>
            <rFont val="Tahoma"/>
            <family val="2"/>
          </rPr>
          <t>Farmacia, droguería, etc.</t>
        </r>
      </text>
    </comment>
    <comment ref="H308" authorId="0" shapeId="0">
      <text>
        <r>
          <rPr>
            <b/>
            <sz val="8"/>
            <color indexed="81"/>
            <rFont val="Tahoma"/>
            <family val="2"/>
          </rPr>
          <t>Gastos relacionados con el hogar, compras pequeñas</t>
        </r>
      </text>
    </comment>
    <comment ref="J308" authorId="0" shapeId="0">
      <text>
        <r>
          <rPr>
            <b/>
            <sz val="8"/>
            <color indexed="81"/>
            <rFont val="Tahoma"/>
            <family val="2"/>
          </rPr>
          <t>Transporte público habitual</t>
        </r>
      </text>
    </comment>
    <comment ref="L308" authorId="0" shapeId="0">
      <text>
        <r>
          <rPr>
            <b/>
            <sz val="8"/>
            <color indexed="81"/>
            <rFont val="Tahoma"/>
            <family val="2"/>
          </rPr>
          <t>Gastos personales de cada uno: citas con amigos, compras personales, ropa, libros, etc etc</t>
        </r>
      </text>
    </comment>
    <comment ref="O308" authorId="0" shapeId="0">
      <text>
        <r>
          <rPr>
            <b/>
            <sz val="8"/>
            <color indexed="81"/>
            <rFont val="Tahoma"/>
            <family val="2"/>
          </rPr>
          <t>Este espacio os tiene que servir para apuntar los gastos (en qué os habeis gastado el dinero).
Lo mejor es hacerlo de esta forma: apuntar el concepto y la cantidad, y después poner la cantidad en la casilla correspondiente. Esta "duplicación" os ayudará a evitar errores.
Es recomendable apuntar los gastos al final de cada día, para no olvidar. Si no lográis hacerlo, hacerlo con mayor frecuencia posible.
Trucos: coger siempre el ticket, pagar con tarjeta cuando se pueda (el gasto se queda grabado y podéis consultarlo por Internet después), sino apuntar en un papel durante el día lo que váis gastando (para los que tienen mala memoria).</t>
        </r>
      </text>
    </comment>
    <comment ref="D309" authorId="0" shapeId="0">
      <text>
        <r>
          <rPr>
            <b/>
            <sz val="8"/>
            <color indexed="81"/>
            <rFont val="Tahoma"/>
            <family val="2"/>
          </rPr>
          <t>Comida comprada para casa (supermercados etc)</t>
        </r>
      </text>
    </comment>
    <comment ref="E309" authorId="0" shapeId="0">
      <text>
        <r>
          <rPr>
            <b/>
            <sz val="8"/>
            <color indexed="81"/>
            <rFont val="Tahoma"/>
            <family val="2"/>
          </rPr>
          <t>Gasto en comida que los miembros de la familia hagan fuera de casa (normalmente juntos) (las que no se incluyen en gastos personales de cada uno)</t>
        </r>
      </text>
    </comment>
    <comment ref="B342" authorId="0" shapeId="0">
      <text>
        <r>
          <rPr>
            <b/>
            <sz val="8"/>
            <color indexed="81"/>
            <rFont val="Tahoma"/>
            <family val="2"/>
          </rPr>
          <t>Total de gastos diarios gastados en el mes.
Es la suma del total de todas las categorías, y se actualiza automáticamente.</t>
        </r>
      </text>
    </comment>
    <comment ref="O343" authorId="0" shapeId="0">
      <text>
        <r>
          <rPr>
            <b/>
            <sz val="8"/>
            <color indexed="81"/>
            <rFont val="Tahoma"/>
            <family val="2"/>
          </rPr>
          <t>Cantidad que queda disponible para gastos del día a día. Se obtiene de la hoja de "Situación general" restando de la cantidad total para gastos los gastos fijos, los gastos variables y los gastos eventuales (que habéis previsto).
Este es el dinero que hay para gastar, cualquier gasto por encima de esta cantidad significa gastar más de lo que se tiene (gastar ahorros o aumentar la deuda).</t>
        </r>
      </text>
    </comment>
    <comment ref="B344" authorId="0" shapeId="0">
      <text>
        <r>
          <rPr>
            <b/>
            <sz val="8"/>
            <color indexed="81"/>
            <rFont val="Tahoma"/>
            <family val="2"/>
          </rPr>
          <t>Suma del plan de gastos en todas las categorías (en verde). No debería superar la cantidad de la casilla "Disponible para gastos" de la derecha.
Al principio del mes, podéis planificar el dinero que que queréis destinar a cada categoría (cambiando los valores en cada celda). El total se actualiza automáticamente.</t>
        </r>
      </text>
    </comment>
    <comment ref="D344" authorId="0" shapeId="0">
      <text>
        <r>
          <rPr>
            <b/>
            <sz val="8"/>
            <color indexed="81"/>
            <rFont val="Tahoma"/>
            <family val="2"/>
          </rPr>
          <t>Poner lo que queréis destinar a esta categoría.
Si la cantidad total del "Plan de gastos" supera el dinero "Disponible para gastos, tenéis que hacer recortes en distintas categorías hasta poder nivelarlo.</t>
        </r>
      </text>
    </comment>
    <comment ref="B346" authorId="0" shapeId="0">
      <text>
        <r>
          <rPr>
            <b/>
            <sz val="8"/>
            <color indexed="81"/>
            <rFont val="Tahoma"/>
            <family val="2"/>
          </rPr>
          <t>Estas casillas es para que sepáis el dinero que os queda por gastar en cada categoría en cualquier momento.
El porcentaje abajo muestra la parte del "presupuesto" que ya os habéis gastado.</t>
        </r>
      </text>
    </comment>
    <comment ref="F352" authorId="0" shapeId="0">
      <text>
        <r>
          <rPr>
            <b/>
            <sz val="8"/>
            <color indexed="81"/>
            <rFont val="Tahoma"/>
            <family val="2"/>
          </rPr>
          <t>Cine, espectáculos, etc</t>
        </r>
      </text>
    </comment>
    <comment ref="G352" authorId="0" shapeId="0">
      <text>
        <r>
          <rPr>
            <b/>
            <sz val="8"/>
            <color indexed="81"/>
            <rFont val="Tahoma"/>
            <family val="2"/>
          </rPr>
          <t>Farmacia, droguería, etc.</t>
        </r>
      </text>
    </comment>
    <comment ref="H352" authorId="0" shapeId="0">
      <text>
        <r>
          <rPr>
            <b/>
            <sz val="8"/>
            <color indexed="81"/>
            <rFont val="Tahoma"/>
            <family val="2"/>
          </rPr>
          <t>Gastos relacionados con el hogar, compras pequeñas</t>
        </r>
      </text>
    </comment>
    <comment ref="J352" authorId="0" shapeId="0">
      <text>
        <r>
          <rPr>
            <b/>
            <sz val="8"/>
            <color indexed="81"/>
            <rFont val="Tahoma"/>
            <family val="2"/>
          </rPr>
          <t>Transporte público habitual</t>
        </r>
      </text>
    </comment>
    <comment ref="L352" authorId="0" shapeId="0">
      <text>
        <r>
          <rPr>
            <b/>
            <sz val="8"/>
            <color indexed="81"/>
            <rFont val="Tahoma"/>
            <family val="2"/>
          </rPr>
          <t>Gastos personales de cada uno: citas con amigos, compras personales, ropa, libros, etc etc</t>
        </r>
      </text>
    </comment>
    <comment ref="O352" authorId="0" shapeId="0">
      <text>
        <r>
          <rPr>
            <b/>
            <sz val="8"/>
            <color indexed="81"/>
            <rFont val="Tahoma"/>
            <family val="2"/>
          </rPr>
          <t>Este espacio os tiene que servir para apuntar los gastos (en qué os habeis gastado el dinero).
Lo mejor es hacerlo de esta forma: apuntar el concepto y la cantidad, y después poner la cantidad en la casilla correspondiente. Esta "duplicación" os ayudará a evitar errores.
Es recomendable apuntar los gastos al final de cada día, para no olvidar. Si no lográis hacerlo, hacerlo con mayor frecuencia posible.
Trucos: coger siempre el ticket, pagar con tarjeta cuando se pueda (el gasto se queda grabado y podéis consultarlo por Internet después), sino apuntar en un papel durante el día lo que váis gastando (para los que tienen mala memoria).</t>
        </r>
      </text>
    </comment>
    <comment ref="D353" authorId="0" shapeId="0">
      <text>
        <r>
          <rPr>
            <b/>
            <sz val="8"/>
            <color indexed="81"/>
            <rFont val="Tahoma"/>
            <family val="2"/>
          </rPr>
          <t>Comida comprada para casa (supermercados etc)</t>
        </r>
      </text>
    </comment>
    <comment ref="E353" authorId="0" shapeId="0">
      <text>
        <r>
          <rPr>
            <b/>
            <sz val="8"/>
            <color indexed="81"/>
            <rFont val="Tahoma"/>
            <family val="2"/>
          </rPr>
          <t>Gasto en comida que los miembros de la familia hagan fuera de casa (normalmente juntos) (las que no se incluyen en gastos personales de cada uno)</t>
        </r>
      </text>
    </comment>
    <comment ref="B385" authorId="0" shapeId="0">
      <text>
        <r>
          <rPr>
            <b/>
            <sz val="8"/>
            <color indexed="81"/>
            <rFont val="Tahoma"/>
            <family val="2"/>
          </rPr>
          <t>Total de gastos diarios gastados en el mes.
Es la suma del total de todas las categorías, y se actualiza automáticamente.</t>
        </r>
      </text>
    </comment>
    <comment ref="O386" authorId="0" shapeId="0">
      <text>
        <r>
          <rPr>
            <b/>
            <sz val="8"/>
            <color indexed="81"/>
            <rFont val="Tahoma"/>
            <family val="2"/>
          </rPr>
          <t>Cantidad que queda disponible para gastos del día a día. Se obtiene de la hoja de "Situación general" restando de la cantidad total para gastos los gastos fijos, los gastos variables y los gastos eventuales (que habéis previsto).
Este es el dinero que hay para gastar, cualquier gasto por encima de esta cantidad significa gastar más de lo que se tiene (gastar ahorros o aumentar la deuda).</t>
        </r>
      </text>
    </comment>
    <comment ref="B387" authorId="0" shapeId="0">
      <text>
        <r>
          <rPr>
            <b/>
            <sz val="8"/>
            <color indexed="81"/>
            <rFont val="Tahoma"/>
            <family val="2"/>
          </rPr>
          <t>Suma del plan de gastos en todas las categorías (en verde). No debería superar la cantidad de la casilla "Disponible para gastos" de la derecha.
Al principio del mes, podéis planificar el dinero que que queréis destinar a cada categoría (cambiando los valores en cada celda). El total se actualiza automáticamente.</t>
        </r>
      </text>
    </comment>
    <comment ref="D387" authorId="0" shapeId="0">
      <text>
        <r>
          <rPr>
            <b/>
            <sz val="8"/>
            <color indexed="81"/>
            <rFont val="Tahoma"/>
            <family val="2"/>
          </rPr>
          <t>Poner lo que queréis destinar a esta categoría.
Si la cantidad total del "Plan de gastos" supera el dinero "Disponible para gastos, tenéis que hacer recortes en distintas categorías hasta poder nivelarlo.</t>
        </r>
      </text>
    </comment>
    <comment ref="B389" authorId="0" shapeId="0">
      <text>
        <r>
          <rPr>
            <b/>
            <sz val="8"/>
            <color indexed="81"/>
            <rFont val="Tahoma"/>
            <family val="2"/>
          </rPr>
          <t>Estas casillas es para que sepáis el dinero que os queda por gastar en cada categoría en cualquier momento.
El porcentaje abajo muestra la parte del "presupuesto" que ya os habéis gastado.</t>
        </r>
      </text>
    </comment>
    <comment ref="F395" authorId="0" shapeId="0">
      <text>
        <r>
          <rPr>
            <b/>
            <sz val="8"/>
            <color indexed="81"/>
            <rFont val="Tahoma"/>
            <family val="2"/>
          </rPr>
          <t>Cine, espectáculos, etc</t>
        </r>
      </text>
    </comment>
    <comment ref="G395" authorId="0" shapeId="0">
      <text>
        <r>
          <rPr>
            <b/>
            <sz val="8"/>
            <color indexed="81"/>
            <rFont val="Tahoma"/>
            <family val="2"/>
          </rPr>
          <t>Farmacia, droguería, etc.</t>
        </r>
      </text>
    </comment>
    <comment ref="H395" authorId="0" shapeId="0">
      <text>
        <r>
          <rPr>
            <b/>
            <sz val="8"/>
            <color indexed="81"/>
            <rFont val="Tahoma"/>
            <family val="2"/>
          </rPr>
          <t>Gastos relacionados con el hogar, compras pequeñas</t>
        </r>
      </text>
    </comment>
    <comment ref="J395" authorId="0" shapeId="0">
      <text>
        <r>
          <rPr>
            <b/>
            <sz val="8"/>
            <color indexed="81"/>
            <rFont val="Tahoma"/>
            <family val="2"/>
          </rPr>
          <t>Transporte público habitual</t>
        </r>
      </text>
    </comment>
    <comment ref="L395" authorId="0" shapeId="0">
      <text>
        <r>
          <rPr>
            <b/>
            <sz val="8"/>
            <color indexed="81"/>
            <rFont val="Tahoma"/>
            <family val="2"/>
          </rPr>
          <t>Gastos personales de cada uno: citas con amigos, compras personales, ropa, libros, etc etc</t>
        </r>
      </text>
    </comment>
    <comment ref="O395" authorId="0" shapeId="0">
      <text>
        <r>
          <rPr>
            <b/>
            <sz val="8"/>
            <color indexed="81"/>
            <rFont val="Tahoma"/>
            <family val="2"/>
          </rPr>
          <t>Este espacio os tiene que servir para apuntar los gastos (en qué os habeis gastado el dinero).
Lo mejor es hacerlo de esta forma: apuntar el concepto y la cantidad, y después poner la cantidad en la casilla correspondiente. Esta "duplicación" os ayudará a evitar errores.
Es recomendable apuntar los gastos al final de cada día, para no olvidar. Si no lográis hacerlo, hacerlo con mayor frecuencia posible.
Trucos: coger siempre el ticket, pagar con tarjeta cuando se pueda (el gasto se queda grabado y podéis consultarlo por Internet después), sino apuntar en un papel durante el día lo que váis gastando (para los que tienen mala memoria).</t>
        </r>
      </text>
    </comment>
    <comment ref="D396" authorId="0" shapeId="0">
      <text>
        <r>
          <rPr>
            <b/>
            <sz val="8"/>
            <color indexed="81"/>
            <rFont val="Tahoma"/>
            <family val="2"/>
          </rPr>
          <t>Comida comprada para casa (supermercados etc)</t>
        </r>
      </text>
    </comment>
    <comment ref="E396" authorId="0" shapeId="0">
      <text>
        <r>
          <rPr>
            <b/>
            <sz val="8"/>
            <color indexed="81"/>
            <rFont val="Tahoma"/>
            <family val="2"/>
          </rPr>
          <t>Gasto en comida que los miembros de la familia hagan fuera de casa (normalmente juntos) (las que no se incluyen en gastos personales de cada uno)</t>
        </r>
      </text>
    </comment>
    <comment ref="B429" authorId="0" shapeId="0">
      <text>
        <r>
          <rPr>
            <b/>
            <sz val="8"/>
            <color indexed="81"/>
            <rFont val="Tahoma"/>
            <family val="2"/>
          </rPr>
          <t>Total de gastos diarios gastados en el mes.
Es la suma del total de todas las categorías, y se actualiza automáticamente.</t>
        </r>
      </text>
    </comment>
    <comment ref="O430" authorId="0" shapeId="0">
      <text>
        <r>
          <rPr>
            <b/>
            <sz val="8"/>
            <color indexed="81"/>
            <rFont val="Tahoma"/>
            <family val="2"/>
          </rPr>
          <t>Cantidad que queda disponible para gastos del día a día. Se obtiene de la hoja de "Situación general" restando de la cantidad total para gastos los gastos fijos, los gastos variables y los gastos eventuales (que habéis previsto).
Este es el dinero que hay para gastar, cualquier gasto por encima de esta cantidad significa gastar más de lo que se tiene (gastar ahorros o aumentar la deuda).</t>
        </r>
      </text>
    </comment>
    <comment ref="B431" authorId="0" shapeId="0">
      <text>
        <r>
          <rPr>
            <b/>
            <sz val="8"/>
            <color indexed="81"/>
            <rFont val="Tahoma"/>
            <family val="2"/>
          </rPr>
          <t>Suma del plan de gastos en todas las categorías (en verde). No debería superar la cantidad de la casilla "Disponible para gastos" de la derecha.
Al principio del mes, podéis planificar el dinero que que queréis destinar a cada categoría (cambiando los valores en cada celda). El total se actualiza automáticamente.</t>
        </r>
      </text>
    </comment>
    <comment ref="D431" authorId="0" shapeId="0">
      <text>
        <r>
          <rPr>
            <b/>
            <sz val="8"/>
            <color indexed="81"/>
            <rFont val="Tahoma"/>
            <family val="2"/>
          </rPr>
          <t>Poner lo que queréis destinar a esta categoría.
Si la cantidad total del "Plan de gastos" supera el dinero "Disponible para gastos, tenéis que hacer recortes en distintas categorías hasta poder nivelarlo.</t>
        </r>
      </text>
    </comment>
    <comment ref="B433" authorId="0" shapeId="0">
      <text>
        <r>
          <rPr>
            <b/>
            <sz val="8"/>
            <color indexed="81"/>
            <rFont val="Tahoma"/>
            <family val="2"/>
          </rPr>
          <t>Estas casillas es para que sepáis el dinero que os queda por gastar en cada categoría en cualquier momento.
El porcentaje abajo muestra la parte del "presupuesto" que ya os habéis gastado.</t>
        </r>
      </text>
    </comment>
    <comment ref="F439" authorId="0" shapeId="0">
      <text>
        <r>
          <rPr>
            <b/>
            <sz val="8"/>
            <color indexed="81"/>
            <rFont val="Tahoma"/>
            <family val="2"/>
          </rPr>
          <t>Cine, espectáculos, etc</t>
        </r>
      </text>
    </comment>
    <comment ref="G439" authorId="0" shapeId="0">
      <text>
        <r>
          <rPr>
            <b/>
            <sz val="8"/>
            <color indexed="81"/>
            <rFont val="Tahoma"/>
            <family val="2"/>
          </rPr>
          <t>Farmacia, droguería, etc.</t>
        </r>
      </text>
    </comment>
    <comment ref="H439" authorId="0" shapeId="0">
      <text>
        <r>
          <rPr>
            <b/>
            <sz val="8"/>
            <color indexed="81"/>
            <rFont val="Tahoma"/>
            <family val="2"/>
          </rPr>
          <t>Gastos relacionados con el hogar, compras pequeñas</t>
        </r>
      </text>
    </comment>
    <comment ref="J439" authorId="0" shapeId="0">
      <text>
        <r>
          <rPr>
            <b/>
            <sz val="8"/>
            <color indexed="81"/>
            <rFont val="Tahoma"/>
            <family val="2"/>
          </rPr>
          <t>Transporte público habitual</t>
        </r>
      </text>
    </comment>
    <comment ref="L439" authorId="0" shapeId="0">
      <text>
        <r>
          <rPr>
            <b/>
            <sz val="8"/>
            <color indexed="81"/>
            <rFont val="Tahoma"/>
            <family val="2"/>
          </rPr>
          <t>Gastos personales de cada uno: citas con amigos, compras personales, ropa, libros, etc etc</t>
        </r>
      </text>
    </comment>
    <comment ref="O439" authorId="0" shapeId="0">
      <text>
        <r>
          <rPr>
            <b/>
            <sz val="8"/>
            <color indexed="81"/>
            <rFont val="Tahoma"/>
            <family val="2"/>
          </rPr>
          <t>Este espacio os tiene que servir para apuntar los gastos (en qué os habeis gastado el dinero).
Lo mejor es hacerlo de esta forma: apuntar el concepto y la cantidad, y después poner la cantidad en la casilla correspondiente. Esta "duplicación" os ayudará a evitar errores.
Es recomendable apuntar los gastos al final de cada día, para no olvidar. Si no lográis hacerlo, hacerlo con mayor frecuencia posible.
Trucos: coger siempre el ticket, pagar con tarjeta cuando se pueda (el gasto se queda grabado y podéis consultarlo por Internet después), sino apuntar en un papel durante el día lo que váis gastando (para los que tienen mala memoria).</t>
        </r>
      </text>
    </comment>
    <comment ref="D440" authorId="0" shapeId="0">
      <text>
        <r>
          <rPr>
            <b/>
            <sz val="8"/>
            <color indexed="81"/>
            <rFont val="Tahoma"/>
            <family val="2"/>
          </rPr>
          <t>Comida comprada para casa (supermercados etc)</t>
        </r>
      </text>
    </comment>
    <comment ref="E440" authorId="0" shapeId="0">
      <text>
        <r>
          <rPr>
            <b/>
            <sz val="8"/>
            <color indexed="81"/>
            <rFont val="Tahoma"/>
            <family val="2"/>
          </rPr>
          <t>Gasto en comida que los miembros de la familia hagan fuera de casa (normalmente juntos) (las que no se incluyen en gastos personales de cada uno)</t>
        </r>
      </text>
    </comment>
    <comment ref="B472" authorId="0" shapeId="0">
      <text>
        <r>
          <rPr>
            <b/>
            <sz val="8"/>
            <color indexed="81"/>
            <rFont val="Tahoma"/>
            <family val="2"/>
          </rPr>
          <t>Total de gastos diarios gastados en el mes.
Es la suma del total de todas las categorías, y se actualiza automáticamente.</t>
        </r>
      </text>
    </comment>
    <comment ref="O473" authorId="0" shapeId="0">
      <text>
        <r>
          <rPr>
            <b/>
            <sz val="8"/>
            <color indexed="81"/>
            <rFont val="Tahoma"/>
            <family val="2"/>
          </rPr>
          <t>Cantidad que queda disponible para gastos del día a día. Se obtiene de la hoja de "Situación general" restando de la cantidad total para gastos los gastos fijos, los gastos variables y los gastos eventuales (que habéis previsto).
Este es el dinero que hay para gastar, cualquier gasto por encima de esta cantidad significa gastar más de lo que se tiene (gastar ahorros o aumentar la deuda).</t>
        </r>
      </text>
    </comment>
    <comment ref="B474" authorId="0" shapeId="0">
      <text>
        <r>
          <rPr>
            <b/>
            <sz val="8"/>
            <color indexed="81"/>
            <rFont val="Tahoma"/>
            <family val="2"/>
          </rPr>
          <t>Suma del plan de gastos en todas las categorías (en verde). No debería superar la cantidad de la casilla "Disponible para gastos" de la derecha.
Al principio del mes, podéis planificar el dinero que que queréis destinar a cada categoría (cambiando los valores en cada celda). El total se actualiza automáticamente.</t>
        </r>
      </text>
    </comment>
    <comment ref="D474" authorId="0" shapeId="0">
      <text>
        <r>
          <rPr>
            <b/>
            <sz val="8"/>
            <color indexed="81"/>
            <rFont val="Tahoma"/>
            <family val="2"/>
          </rPr>
          <t>Poner lo que queréis destinar a esta categoría.
Si la cantidad total del "Plan de gastos" supera el dinero "Disponible para gastos, tenéis que hacer recortes en distintas categorías hasta poder nivelarlo.</t>
        </r>
      </text>
    </comment>
    <comment ref="B476" authorId="0" shapeId="0">
      <text>
        <r>
          <rPr>
            <b/>
            <sz val="8"/>
            <color indexed="81"/>
            <rFont val="Tahoma"/>
            <family val="2"/>
          </rPr>
          <t>Estas casillas es para que sepáis el dinero que os queda por gastar en cada categoría en cualquier momento.
El porcentaje abajo muestra la parte del "presupuesto" que ya os habéis gastado.</t>
        </r>
      </text>
    </comment>
    <comment ref="F482" authorId="0" shapeId="0">
      <text>
        <r>
          <rPr>
            <b/>
            <sz val="8"/>
            <color indexed="81"/>
            <rFont val="Tahoma"/>
            <family val="2"/>
          </rPr>
          <t>Cine, espectáculos, etc</t>
        </r>
      </text>
    </comment>
    <comment ref="G482" authorId="0" shapeId="0">
      <text>
        <r>
          <rPr>
            <b/>
            <sz val="8"/>
            <color indexed="81"/>
            <rFont val="Tahoma"/>
            <family val="2"/>
          </rPr>
          <t>Farmacia, droguería, etc.</t>
        </r>
      </text>
    </comment>
    <comment ref="H482" authorId="0" shapeId="0">
      <text>
        <r>
          <rPr>
            <b/>
            <sz val="8"/>
            <color indexed="81"/>
            <rFont val="Tahoma"/>
            <family val="2"/>
          </rPr>
          <t>Gastos relacionados con el hogar, compras pequeñas</t>
        </r>
      </text>
    </comment>
    <comment ref="J482" authorId="0" shapeId="0">
      <text>
        <r>
          <rPr>
            <b/>
            <sz val="8"/>
            <color indexed="81"/>
            <rFont val="Tahoma"/>
            <family val="2"/>
          </rPr>
          <t>Transporte público habitual</t>
        </r>
      </text>
    </comment>
    <comment ref="L482" authorId="0" shapeId="0">
      <text>
        <r>
          <rPr>
            <b/>
            <sz val="8"/>
            <color indexed="81"/>
            <rFont val="Tahoma"/>
            <family val="2"/>
          </rPr>
          <t>Gastos personales de cada uno: citas con amigos, compras personales, ropa, libros, etc etc</t>
        </r>
      </text>
    </comment>
    <comment ref="O482" authorId="0" shapeId="0">
      <text>
        <r>
          <rPr>
            <b/>
            <sz val="8"/>
            <color indexed="81"/>
            <rFont val="Tahoma"/>
            <family val="2"/>
          </rPr>
          <t>Este espacio os tiene que servir para apuntar los gastos (en qué os habeis gastado el dinero).
Lo mejor es hacerlo de esta forma: apuntar el concepto y la cantidad, y después poner la cantidad en la casilla correspondiente. Esta "duplicación" os ayudará a evitar errores.
Es recomendable apuntar los gastos al final de cada día, para no olvidar. Si no lográis hacerlo, hacerlo con mayor frecuencia posible.
Trucos: coger siempre el ticket, pagar con tarjeta cuando se pueda (el gasto se queda grabado y podéis consultarlo por Internet después), sino apuntar en un papel durante el día lo que váis gastando (para los que tienen mala memoria).</t>
        </r>
      </text>
    </comment>
    <comment ref="D483" authorId="0" shapeId="0">
      <text>
        <r>
          <rPr>
            <b/>
            <sz val="8"/>
            <color indexed="81"/>
            <rFont val="Tahoma"/>
            <family val="2"/>
          </rPr>
          <t>Comida comprada para casa (supermercados etc)</t>
        </r>
      </text>
    </comment>
    <comment ref="E483" authorId="0" shapeId="0">
      <text>
        <r>
          <rPr>
            <b/>
            <sz val="8"/>
            <color indexed="81"/>
            <rFont val="Tahoma"/>
            <family val="2"/>
          </rPr>
          <t>Gasto en comida que los miembros de la familia hagan fuera de casa (normalmente juntos) (las que no se incluyen en gastos personales de cada uno)</t>
        </r>
      </text>
    </comment>
    <comment ref="B516" authorId="0" shapeId="0">
      <text>
        <r>
          <rPr>
            <b/>
            <sz val="8"/>
            <color indexed="81"/>
            <rFont val="Tahoma"/>
            <family val="2"/>
          </rPr>
          <t>Total de gastos diarios gastados en el mes.
Es la suma del total de todas las categorías, y se actualiza automáticamente.</t>
        </r>
      </text>
    </comment>
    <comment ref="O517" authorId="0" shapeId="0">
      <text>
        <r>
          <rPr>
            <b/>
            <sz val="8"/>
            <color indexed="81"/>
            <rFont val="Tahoma"/>
            <family val="2"/>
          </rPr>
          <t>Cantidad que queda disponible para gastos del día a día. Se obtiene de la hoja de "Situación general" restando de la cantidad total para gastos los gastos fijos, los gastos variables y los gastos eventuales (que habéis previsto).
Este es el dinero que hay para gastar, cualquier gasto por encima de esta cantidad significa gastar más de lo que se tiene (gastar ahorros o aumentar la deuda).</t>
        </r>
      </text>
    </comment>
    <comment ref="B518" authorId="0" shapeId="0">
      <text>
        <r>
          <rPr>
            <b/>
            <sz val="8"/>
            <color indexed="81"/>
            <rFont val="Tahoma"/>
            <family val="2"/>
          </rPr>
          <t>Suma del plan de gastos en todas las categorías (en verde). No debería superar la cantidad de la casilla "Disponible para gastos" de la derecha.
Al principio del mes, podéis planificar el dinero que que queréis destinar a cada categoría (cambiando los valores en cada celda). El total se actualiza automáticamente.</t>
        </r>
      </text>
    </comment>
    <comment ref="D518" authorId="0" shapeId="0">
      <text>
        <r>
          <rPr>
            <b/>
            <sz val="8"/>
            <color indexed="81"/>
            <rFont val="Tahoma"/>
            <family val="2"/>
          </rPr>
          <t>Poner lo que queréis destinar a esta categoría.
Si la cantidad total del "Plan de gastos" supera el dinero "Disponible para gastos, tenéis que hacer recortes en distintas categorías hasta poder nivelarlo.</t>
        </r>
      </text>
    </comment>
    <comment ref="B520" authorId="0" shapeId="0">
      <text>
        <r>
          <rPr>
            <b/>
            <sz val="8"/>
            <color indexed="81"/>
            <rFont val="Tahoma"/>
            <family val="2"/>
          </rPr>
          <t>Estas casillas es para que sepáis el dinero que os queda por gastar en cada categoría en cualquier momento.
El porcentaje abajo muestra la parte del "presupuesto" que ya os habéis gastado.</t>
        </r>
      </text>
    </comment>
  </commentList>
</comments>
</file>

<file path=xl/comments4.xml><?xml version="1.0" encoding="utf-8"?>
<comments xmlns="http://schemas.openxmlformats.org/spreadsheetml/2006/main">
  <authors>
    <author>Dima Uralov</author>
  </authors>
  <commentList>
    <comment ref="C4" authorId="0" shapeId="0">
      <text>
        <r>
          <rPr>
            <b/>
            <sz val="8"/>
            <color indexed="81"/>
            <rFont val="Tahoma"/>
            <family val="2"/>
          </rPr>
          <t>Podéis poner aquí el importe inicial del préstamo, o el importe al principio del año.
Después, iréis actualizando la casilla del 'importe actual' y viendo el progreso</t>
        </r>
      </text>
    </comment>
    <comment ref="G4" authorId="0" shapeId="0">
      <text>
        <r>
          <rPr>
            <b/>
            <sz val="8"/>
            <color indexed="81"/>
            <rFont val="Tahoma"/>
            <family val="2"/>
          </rPr>
          <t>Actualizar el importe todos los meses para ver vuestro progreso</t>
        </r>
      </text>
    </comment>
  </commentList>
</comments>
</file>

<file path=xl/sharedStrings.xml><?xml version="1.0" encoding="utf-8"?>
<sst xmlns="http://schemas.openxmlformats.org/spreadsheetml/2006/main" count="509" uniqueCount="153">
  <si>
    <t>Ingresos</t>
  </si>
  <si>
    <t>Caridad</t>
  </si>
  <si>
    <t>Gastos fijos</t>
  </si>
  <si>
    <t>Otros</t>
  </si>
  <si>
    <t>Greenpeace</t>
  </si>
  <si>
    <t>Intermon Oxfam</t>
  </si>
  <si>
    <t>Cruz Roja</t>
  </si>
  <si>
    <t>Móviles</t>
  </si>
  <si>
    <t>Comida</t>
  </si>
  <si>
    <t>Total para gastos</t>
  </si>
  <si>
    <t>TOTAL</t>
  </si>
  <si>
    <t>Ocio</t>
  </si>
  <si>
    <t>Salud&amp;Higiene</t>
  </si>
  <si>
    <t>Transporte</t>
  </si>
  <si>
    <t>Casa</t>
  </si>
  <si>
    <t>Fuera</t>
  </si>
  <si>
    <t>TOTAL MES</t>
  </si>
  <si>
    <t>PLAN DE GASTOS</t>
  </si>
  <si>
    <t>Ingresos para el mes</t>
  </si>
  <si>
    <t>Reserva</t>
  </si>
  <si>
    <t>Concepto</t>
  </si>
  <si>
    <t>Cuota mensual</t>
  </si>
  <si>
    <t>Tarjeta crédito</t>
  </si>
  <si>
    <t>Interés (TAE)</t>
  </si>
  <si>
    <t>TOTAL:</t>
  </si>
  <si>
    <t>Préstamo personal</t>
  </si>
  <si>
    <t>Préstamo coche</t>
  </si>
  <si>
    <t>Tarjeta supermercado</t>
  </si>
  <si>
    <t>Hipoteca</t>
  </si>
  <si>
    <t>Observaciones:</t>
  </si>
  <si>
    <t>Persona 1</t>
  </si>
  <si>
    <t>Persona 2</t>
  </si>
  <si>
    <t>Inversiones (10%)</t>
  </si>
  <si>
    <t>Ahorro (15%)</t>
  </si>
  <si>
    <t>Hipoteca / alquiler</t>
  </si>
  <si>
    <t>Electricidad</t>
  </si>
  <si>
    <t>Gas</t>
  </si>
  <si>
    <t>Cuota coche</t>
  </si>
  <si>
    <t>Asistenta hogar</t>
  </si>
  <si>
    <t>…</t>
  </si>
  <si>
    <t>Resultado</t>
  </si>
  <si>
    <t>Total gastos</t>
  </si>
  <si>
    <t>Gasolina</t>
  </si>
  <si>
    <t>Hogar</t>
  </si>
  <si>
    <t>GASTOS AD-HOC</t>
  </si>
  <si>
    <t>Mes</t>
  </si>
  <si>
    <t>Total mes</t>
  </si>
  <si>
    <t>Regalos</t>
  </si>
  <si>
    <t>Viajes/Vacaciones</t>
  </si>
  <si>
    <t>Bodas</t>
  </si>
  <si>
    <t>Descripción</t>
  </si>
  <si>
    <t>Queda por gastar:</t>
  </si>
  <si>
    <t>Porcentaje gastado:</t>
  </si>
  <si>
    <t>DISPONIBLE PARA GASTOS:</t>
  </si>
  <si>
    <t>Gasolina - 30; Libro persona 2 - 12,45</t>
  </si>
  <si>
    <t xml:space="preserve">Cine - 12,60; </t>
  </si>
  <si>
    <t>Caprabo cena Nochevieja - 45,33; Autobus - 2</t>
  </si>
  <si>
    <t>Gastos eventuales</t>
  </si>
  <si>
    <t>Agua</t>
  </si>
  <si>
    <t>Internet+teléfono</t>
  </si>
  <si>
    <t>Gimnasio</t>
  </si>
  <si>
    <t>Canal+</t>
  </si>
  <si>
    <t>Seguro médico</t>
  </si>
  <si>
    <t>Gastos diarios</t>
  </si>
  <si>
    <t>Desglose</t>
  </si>
  <si>
    <t>Gastos domiciliados</t>
  </si>
  <si>
    <t>ACTIVOS</t>
  </si>
  <si>
    <t>PASIVOS</t>
  </si>
  <si>
    <t>Efectivo</t>
  </si>
  <si>
    <t>Deudas tarjetas de crédito</t>
  </si>
  <si>
    <t>Cuentas bancarias</t>
  </si>
  <si>
    <t>Depósitos bancarios</t>
  </si>
  <si>
    <t>Préstamos personales</t>
  </si>
  <si>
    <t>Acciones</t>
  </si>
  <si>
    <t>Préstamos coche</t>
  </si>
  <si>
    <t>Fondos de inversión</t>
  </si>
  <si>
    <t>Hipotecas inmuebles</t>
  </si>
  <si>
    <t>Bonos, letras, etc.</t>
  </si>
  <si>
    <t>Deudas empresas</t>
  </si>
  <si>
    <t>Planes de pensiones</t>
  </si>
  <si>
    <t>Planes de ahorro</t>
  </si>
  <si>
    <t>Líneas de crédito</t>
  </si>
  <si>
    <t>Seguros de vida (acumulables)</t>
  </si>
  <si>
    <t>Deudas personales (amigos, conocidos etc)</t>
  </si>
  <si>
    <t>Inmuebles</t>
  </si>
  <si>
    <t>Deudas proveedores etc.</t>
  </si>
  <si>
    <t>Participación empresas</t>
  </si>
  <si>
    <t>Deudas Hacienda y otros organismos públicos</t>
  </si>
  <si>
    <t>Deudas a tu favor</t>
  </si>
  <si>
    <t>Fianzas, garantías, etc.</t>
  </si>
  <si>
    <t>Coches</t>
  </si>
  <si>
    <t>Otros bienes</t>
  </si>
  <si>
    <t>TOTAL ACTIVOS:</t>
  </si>
  <si>
    <t>TOTAL PASIVOS:</t>
  </si>
  <si>
    <t xml:space="preserve">TOTAL PATRIMONIO (ACTIVOS - PASIVOS) = </t>
  </si>
  <si>
    <t>Balance Patrimonio</t>
  </si>
  <si>
    <t>(números introducidos a modo de ejemplo)</t>
  </si>
  <si>
    <t>Desde el punto de vista financiero, es mejor destinar la cantidad adicional para pagar las deudas a la deuda que mayor tipo de interés tenga</t>
  </si>
  <si>
    <t>Psicológicamente es más fácil hacerlo empezando por la deuda de menor importe, ya que el progreso se nota más rápidamente.</t>
  </si>
  <si>
    <t>Una vez eliminada la deuda, utilizar el dinero que se libera (que antes se utilizaba para pagar esta deuda) para eliminar la siguiente deuda en la lista (con mayor tipo de interés / o de menor cantidad)</t>
  </si>
  <si>
    <t>DEUDAS A PERSONAS</t>
  </si>
  <si>
    <t>Acreedor</t>
  </si>
  <si>
    <t>Cantidad</t>
  </si>
  <si>
    <t>DEUDAS A MI FAVOR</t>
  </si>
  <si>
    <t>Deudor</t>
  </si>
  <si>
    <t>DEUDAS FINANCIERAS</t>
  </si>
  <si>
    <t>Vencimiento</t>
  </si>
  <si>
    <t>Importe inicial</t>
  </si>
  <si>
    <t>Importe actual</t>
  </si>
  <si>
    <t>Los números son un ejemplo, acuérdate de poner tus datos</t>
  </si>
  <si>
    <t>Dueño piso</t>
  </si>
  <si>
    <t>Fianza piso</t>
  </si>
  <si>
    <t>David</t>
  </si>
  <si>
    <t>Préstamo</t>
  </si>
  <si>
    <t>Juan</t>
  </si>
  <si>
    <t>María</t>
  </si>
  <si>
    <t>Regalo padres</t>
  </si>
  <si>
    <t>José</t>
  </si>
  <si>
    <t>Cena Navidad</t>
  </si>
  <si>
    <t>Factura Mayo</t>
  </si>
  <si>
    <t>Padres</t>
  </si>
  <si>
    <t>Préstamo negocio</t>
  </si>
  <si>
    <t>Lorenzo</t>
  </si>
  <si>
    <t>Curso desarrollo personal</t>
  </si>
  <si>
    <t>Formación</t>
  </si>
  <si>
    <t>Regalos cumple María - 40; Cortinas salón - 60; Boda Ángela - 150</t>
  </si>
  <si>
    <t>Compras grandes</t>
  </si>
  <si>
    <t>ABRIL</t>
  </si>
  <si>
    <t>ENERO</t>
  </si>
  <si>
    <t>FEBRERO</t>
  </si>
  <si>
    <t>MARZO</t>
  </si>
  <si>
    <t>MAYO</t>
  </si>
  <si>
    <t>JUNIO</t>
  </si>
  <si>
    <t>JULIO</t>
  </si>
  <si>
    <t>AGOSTO</t>
  </si>
  <si>
    <t>SEPTIEMBRE</t>
  </si>
  <si>
    <t>OCTUBRE</t>
  </si>
  <si>
    <t>NOVIEMBRE</t>
  </si>
  <si>
    <t>DICIEMBRE</t>
  </si>
  <si>
    <t>Total 2022:</t>
  </si>
  <si>
    <t>Enero</t>
  </si>
  <si>
    <t>Febrero</t>
  </si>
  <si>
    <t>Marzo</t>
  </si>
  <si>
    <t>Abril</t>
  </si>
  <si>
    <t>Mayo</t>
  </si>
  <si>
    <t>Junio</t>
  </si>
  <si>
    <t>Julio</t>
  </si>
  <si>
    <t>Agosto</t>
  </si>
  <si>
    <t>Septiembre</t>
  </si>
  <si>
    <t>Octubre</t>
  </si>
  <si>
    <t>Noviembre</t>
  </si>
  <si>
    <t>Diciembre</t>
  </si>
  <si>
    <t>Total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</si>
</sst>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0.00\ &quot;€&quot;;[Red]\-#,##0.00\ &quot;€&quot;"/>
    <numFmt numFmtId="164" formatCode="#,##0.00\ &quot;€&quot;"/>
    <numFmt numFmtId="165" formatCode="dddd\ \-\ dd"/>
    <numFmt numFmtId="166" formatCode="dd"/>
  </numFmts>
  <fonts count="25" x14ac:knownFonts="1">
    <font>
      <sz val="10"/>
      <name val="Arial"/>
    </font>
    <font>
      <sz val="10"/>
      <name val="Arial Narrow"/>
      <family val="2"/>
    </font>
    <font>
      <sz val="8"/>
      <name val="Arial"/>
      <family val="2"/>
    </font>
    <font>
      <b/>
      <sz val="10"/>
      <name val="Arial Narrow"/>
      <family val="2"/>
    </font>
    <font>
      <b/>
      <sz val="8"/>
      <color indexed="81"/>
      <name val="Tahoma"/>
      <family val="2"/>
    </font>
    <font>
      <i/>
      <sz val="10"/>
      <name val="Arial Narrow"/>
      <family val="2"/>
    </font>
    <font>
      <b/>
      <sz val="12"/>
      <color indexed="10"/>
      <name val="Arial Narrow"/>
      <family val="2"/>
    </font>
    <font>
      <b/>
      <i/>
      <sz val="10"/>
      <name val="Arial Narrow"/>
      <family val="2"/>
    </font>
    <font>
      <i/>
      <sz val="14"/>
      <color indexed="48"/>
      <name val="Arial Narrow"/>
      <family val="2"/>
    </font>
    <font>
      <b/>
      <sz val="10"/>
      <color indexed="60"/>
      <name val="Arial Narrow"/>
      <family val="2"/>
    </font>
    <font>
      <b/>
      <i/>
      <sz val="10"/>
      <color indexed="57"/>
      <name val="Arial Narrow"/>
      <family val="2"/>
    </font>
    <font>
      <sz val="8"/>
      <color indexed="81"/>
      <name val="Tahoma"/>
      <family val="2"/>
    </font>
    <font>
      <sz val="12"/>
      <name val="Arial Narrow"/>
      <family val="2"/>
    </font>
    <font>
      <b/>
      <sz val="12"/>
      <name val="Arial Narrow"/>
      <family val="2"/>
    </font>
    <font>
      <i/>
      <sz val="10"/>
      <color indexed="10"/>
      <name val="Arial Narrow"/>
      <family val="2"/>
    </font>
    <font>
      <b/>
      <sz val="18"/>
      <color indexed="48"/>
      <name val="Arial Narrow"/>
      <family val="2"/>
    </font>
    <font>
      <b/>
      <sz val="14"/>
      <name val="Arial Narrow"/>
      <family val="2"/>
    </font>
    <font>
      <i/>
      <sz val="8"/>
      <color indexed="23"/>
      <name val="Arial Narrow"/>
      <family val="2"/>
    </font>
    <font>
      <i/>
      <sz val="10"/>
      <color indexed="23"/>
      <name val="Arial Narrow"/>
      <family val="2"/>
    </font>
    <font>
      <sz val="9"/>
      <name val="Arial Narrow"/>
      <family val="2"/>
    </font>
    <font>
      <sz val="11"/>
      <name val="Arial Narrow"/>
      <family val="2"/>
    </font>
    <font>
      <b/>
      <sz val="11"/>
      <name val="Arial Narrow"/>
      <family val="2"/>
    </font>
    <font>
      <b/>
      <sz val="16"/>
      <name val="Arial Narrow"/>
      <family val="2"/>
    </font>
    <font>
      <b/>
      <i/>
      <sz val="12"/>
      <name val="Arial Narrow"/>
      <family val="2"/>
    </font>
    <font>
      <sz val="20"/>
      <name val="Arial Narrow"/>
      <family val="2"/>
    </font>
  </fonts>
  <fills count="20">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50"/>
        <bgColor indexed="64"/>
      </patternFill>
    </fill>
    <fill>
      <patternFill patternType="solid">
        <fgColor indexed="45"/>
        <bgColor indexed="64"/>
      </patternFill>
    </fill>
    <fill>
      <patternFill patternType="solid">
        <fgColor indexed="51"/>
        <bgColor indexed="64"/>
      </patternFill>
    </fill>
    <fill>
      <patternFill patternType="solid">
        <fgColor indexed="46"/>
        <bgColor indexed="64"/>
      </patternFill>
    </fill>
    <fill>
      <patternFill patternType="solid">
        <fgColor indexed="52"/>
        <bgColor indexed="64"/>
      </patternFill>
    </fill>
    <fill>
      <patternFill patternType="solid">
        <fgColor indexed="42"/>
        <bgColor indexed="64"/>
      </patternFill>
    </fill>
    <fill>
      <patternFill patternType="solid">
        <fgColor indexed="41"/>
        <bgColor indexed="64"/>
      </patternFill>
    </fill>
    <fill>
      <patternFill patternType="solid">
        <fgColor indexed="55"/>
        <bgColor indexed="64"/>
      </patternFill>
    </fill>
    <fill>
      <patternFill patternType="solid">
        <fgColor indexed="40"/>
        <bgColor indexed="64"/>
      </patternFill>
    </fill>
    <fill>
      <patternFill patternType="solid">
        <fgColor indexed="9"/>
        <bgColor indexed="64"/>
      </patternFill>
    </fill>
    <fill>
      <patternFill patternType="solid">
        <fgColor indexed="22"/>
        <bgColor indexed="64"/>
      </patternFill>
    </fill>
    <fill>
      <patternFill patternType="solid">
        <fgColor rgb="FFB6DDE8"/>
        <bgColor indexed="64"/>
      </patternFill>
    </fill>
    <fill>
      <patternFill patternType="solid">
        <fgColor theme="5" tint="0.39997558519241921"/>
        <bgColor indexed="64"/>
      </patternFill>
    </fill>
    <fill>
      <patternFill patternType="solid">
        <fgColor rgb="FF92D050"/>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hair">
        <color indexed="8"/>
      </bottom>
      <diagonal/>
    </border>
    <border>
      <left style="medium">
        <color indexed="64"/>
      </left>
      <right style="medium">
        <color indexed="64"/>
      </right>
      <top style="hair">
        <color indexed="8"/>
      </top>
      <bottom style="hair">
        <color indexed="8"/>
      </bottom>
      <diagonal/>
    </border>
    <border>
      <left style="medium">
        <color indexed="64"/>
      </left>
      <right style="medium">
        <color indexed="64"/>
      </right>
      <top style="hair">
        <color indexed="8"/>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s>
  <cellStyleXfs count="1">
    <xf numFmtId="0" fontId="0" fillId="0" borderId="0"/>
  </cellStyleXfs>
  <cellXfs count="296">
    <xf numFmtId="0" fontId="0" fillId="0" borderId="0" xfId="0"/>
    <xf numFmtId="0" fontId="1" fillId="0" borderId="0" xfId="0" applyFont="1"/>
    <xf numFmtId="49" fontId="1" fillId="0" borderId="0" xfId="0" applyNumberFormat="1" applyFont="1" applyAlignment="1">
      <alignment horizontal="center"/>
    </xf>
    <xf numFmtId="0" fontId="1" fillId="0" borderId="0" xfId="0" applyFont="1" applyAlignment="1">
      <alignment horizontal="center"/>
    </xf>
    <xf numFmtId="0" fontId="1" fillId="0" borderId="1" xfId="0" applyFont="1" applyBorder="1"/>
    <xf numFmtId="0" fontId="3" fillId="2" borderId="1" xfId="0" applyFont="1" applyFill="1" applyBorder="1"/>
    <xf numFmtId="0" fontId="1" fillId="2" borderId="1" xfId="0" applyFont="1" applyFill="1" applyBorder="1"/>
    <xf numFmtId="49" fontId="1" fillId="0" borderId="1" xfId="0" applyNumberFormat="1" applyFont="1" applyBorder="1" applyAlignment="1">
      <alignment horizontal="center"/>
    </xf>
    <xf numFmtId="164" fontId="1" fillId="3" borderId="1" xfId="0" applyNumberFormat="1" applyFont="1" applyFill="1" applyBorder="1" applyAlignment="1">
      <alignment horizontal="center"/>
    </xf>
    <xf numFmtId="164" fontId="1" fillId="0" borderId="1" xfId="0" applyNumberFormat="1" applyFont="1" applyBorder="1" applyAlignment="1">
      <alignment horizontal="center"/>
    </xf>
    <xf numFmtId="164" fontId="1" fillId="0" borderId="0" xfId="0" applyNumberFormat="1" applyFont="1" applyAlignment="1">
      <alignment horizontal="center"/>
    </xf>
    <xf numFmtId="164" fontId="1" fillId="4" borderId="1" xfId="0" applyNumberFormat="1" applyFont="1" applyFill="1" applyBorder="1" applyAlignment="1">
      <alignment horizontal="center"/>
    </xf>
    <xf numFmtId="164" fontId="1" fillId="5" borderId="1" xfId="0" applyNumberFormat="1" applyFont="1" applyFill="1" applyBorder="1" applyAlignment="1">
      <alignment horizontal="center"/>
    </xf>
    <xf numFmtId="164" fontId="1" fillId="6" borderId="1" xfId="0" applyNumberFormat="1" applyFont="1" applyFill="1" applyBorder="1" applyAlignment="1">
      <alignment horizontal="center"/>
    </xf>
    <xf numFmtId="164" fontId="1" fillId="2" borderId="1" xfId="0" applyNumberFormat="1" applyFont="1" applyFill="1" applyBorder="1" applyAlignment="1">
      <alignment horizontal="center"/>
    </xf>
    <xf numFmtId="164" fontId="1" fillId="7" borderId="1" xfId="0" applyNumberFormat="1" applyFont="1" applyFill="1" applyBorder="1" applyAlignment="1">
      <alignment horizontal="center"/>
    </xf>
    <xf numFmtId="164" fontId="1" fillId="0" borderId="0" xfId="0" applyNumberFormat="1" applyFont="1" applyFill="1" applyBorder="1" applyAlignment="1">
      <alignment horizontal="center"/>
    </xf>
    <xf numFmtId="0" fontId="1" fillId="0" borderId="0" xfId="0" applyFont="1" applyBorder="1"/>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Fill="1" applyBorder="1" applyAlignment="1">
      <alignment horizontal="center" vertical="center"/>
    </xf>
    <xf numFmtId="164" fontId="1" fillId="0" borderId="0" xfId="0" applyNumberFormat="1" applyFont="1" applyBorder="1" applyAlignment="1">
      <alignment horizontal="center"/>
    </xf>
    <xf numFmtId="164" fontId="3" fillId="0" borderId="0" xfId="0" applyNumberFormat="1" applyFont="1" applyFill="1" applyBorder="1" applyAlignment="1">
      <alignment horizontal="center" vertical="center"/>
    </xf>
    <xf numFmtId="164" fontId="14" fillId="0" borderId="1" xfId="0" applyNumberFormat="1" applyFont="1" applyBorder="1" applyAlignment="1">
      <alignment horizontal="center"/>
    </xf>
    <xf numFmtId="0" fontId="1" fillId="0" borderId="0" xfId="0" applyFont="1" applyAlignment="1">
      <alignment horizontal="center" vertical="center"/>
    </xf>
    <xf numFmtId="0" fontId="1" fillId="0" borderId="0" xfId="0" applyFont="1" applyAlignment="1">
      <alignment vertical="center"/>
    </xf>
    <xf numFmtId="0" fontId="13" fillId="3" borderId="4" xfId="0" applyFont="1" applyFill="1" applyBorder="1" applyAlignment="1">
      <alignment horizontal="center" vertical="center"/>
    </xf>
    <xf numFmtId="0" fontId="13" fillId="3" borderId="5" xfId="0" applyFont="1" applyFill="1" applyBorder="1" applyAlignment="1">
      <alignment horizontal="center" vertical="center"/>
    </xf>
    <xf numFmtId="0" fontId="12" fillId="0" borderId="0" xfId="0" applyFont="1" applyAlignment="1">
      <alignment vertical="center"/>
    </xf>
    <xf numFmtId="0" fontId="12" fillId="0" borderId="0" xfId="0" applyFont="1" applyAlignment="1">
      <alignment horizontal="center" vertical="center"/>
    </xf>
    <xf numFmtId="0" fontId="12" fillId="0" borderId="4" xfId="0" applyFont="1" applyBorder="1" applyAlignment="1">
      <alignment vertical="center"/>
    </xf>
    <xf numFmtId="164" fontId="12" fillId="0" borderId="5" xfId="0" applyNumberFormat="1" applyFont="1" applyBorder="1" applyAlignment="1">
      <alignment horizontal="center" vertical="center"/>
    </xf>
    <xf numFmtId="10" fontId="12" fillId="0" borderId="5" xfId="0" applyNumberFormat="1" applyFont="1" applyBorder="1" applyAlignment="1">
      <alignment horizontal="center" vertical="center"/>
    </xf>
    <xf numFmtId="164" fontId="12" fillId="0" borderId="0" xfId="0" applyNumberFormat="1" applyFont="1" applyAlignment="1">
      <alignment horizontal="center" vertical="center"/>
    </xf>
    <xf numFmtId="0" fontId="13" fillId="0" borderId="0" xfId="0" applyFont="1" applyAlignment="1">
      <alignment vertical="center"/>
    </xf>
    <xf numFmtId="0" fontId="13" fillId="4" borderId="4" xfId="0" applyFont="1" applyFill="1" applyBorder="1" applyAlignment="1">
      <alignment vertical="center"/>
    </xf>
    <xf numFmtId="164" fontId="13" fillId="4" borderId="5" xfId="0" applyNumberFormat="1" applyFont="1" applyFill="1" applyBorder="1" applyAlignment="1">
      <alignment horizontal="center" vertical="center"/>
    </xf>
    <xf numFmtId="10" fontId="1" fillId="0" borderId="0" xfId="0" applyNumberFormat="1" applyFont="1" applyAlignment="1">
      <alignment horizontal="center" vertical="center"/>
    </xf>
    <xf numFmtId="10" fontId="12" fillId="0" borderId="0" xfId="0" applyNumberFormat="1" applyFont="1" applyAlignment="1">
      <alignment horizontal="center" vertical="center"/>
    </xf>
    <xf numFmtId="10" fontId="13" fillId="4" borderId="5" xfId="0" applyNumberFormat="1" applyFont="1" applyFill="1" applyBorder="1" applyAlignment="1">
      <alignment horizontal="center" vertical="center"/>
    </xf>
    <xf numFmtId="164" fontId="1" fillId="8" borderId="1" xfId="0" applyNumberFormat="1" applyFont="1" applyFill="1" applyBorder="1" applyAlignment="1">
      <alignment horizontal="center"/>
    </xf>
    <xf numFmtId="0" fontId="3" fillId="0" borderId="1" xfId="0" applyFont="1" applyFill="1" applyBorder="1"/>
    <xf numFmtId="0" fontId="1" fillId="0" borderId="1" xfId="0" applyFont="1" applyFill="1" applyBorder="1"/>
    <xf numFmtId="164" fontId="1" fillId="0" borderId="1" xfId="0" applyNumberFormat="1" applyFont="1" applyFill="1" applyBorder="1" applyAlignment="1">
      <alignment horizontal="center"/>
    </xf>
    <xf numFmtId="0" fontId="3" fillId="0" borderId="0" xfId="0" applyFont="1" applyFill="1" applyBorder="1" applyAlignment="1">
      <alignment horizontal="left"/>
    </xf>
    <xf numFmtId="164" fontId="17" fillId="3" borderId="1" xfId="0" applyNumberFormat="1" applyFont="1" applyFill="1" applyBorder="1" applyAlignment="1">
      <alignment horizontal="center"/>
    </xf>
    <xf numFmtId="164" fontId="17" fillId="0" borderId="1" xfId="0" applyNumberFormat="1" applyFont="1" applyBorder="1" applyAlignment="1">
      <alignment horizontal="center"/>
    </xf>
    <xf numFmtId="164" fontId="17" fillId="0" borderId="0" xfId="0" applyNumberFormat="1" applyFont="1" applyBorder="1" applyAlignment="1">
      <alignment horizontal="center"/>
    </xf>
    <xf numFmtId="164" fontId="17" fillId="4" borderId="1" xfId="0" applyNumberFormat="1" applyFont="1" applyFill="1" applyBorder="1" applyAlignment="1">
      <alignment horizontal="center"/>
    </xf>
    <xf numFmtId="164" fontId="17" fillId="0" borderId="0" xfId="0" applyNumberFormat="1" applyFont="1" applyAlignment="1">
      <alignment horizontal="center"/>
    </xf>
    <xf numFmtId="164" fontId="17" fillId="8" borderId="1" xfId="0" applyNumberFormat="1" applyFont="1" applyFill="1" applyBorder="1" applyAlignment="1">
      <alignment horizontal="center"/>
    </xf>
    <xf numFmtId="164" fontId="17" fillId="5" borderId="1" xfId="0" applyNumberFormat="1" applyFont="1" applyFill="1" applyBorder="1" applyAlignment="1">
      <alignment horizontal="center"/>
    </xf>
    <xf numFmtId="164" fontId="17" fillId="6" borderId="1" xfId="0" applyNumberFormat="1" applyFont="1" applyFill="1" applyBorder="1" applyAlignment="1">
      <alignment horizontal="center"/>
    </xf>
    <xf numFmtId="164" fontId="17" fillId="2" borderId="1" xfId="0" applyNumberFormat="1" applyFont="1" applyFill="1" applyBorder="1" applyAlignment="1">
      <alignment horizontal="center"/>
    </xf>
    <xf numFmtId="164" fontId="17" fillId="0" borderId="1" xfId="0" applyNumberFormat="1" applyFont="1" applyFill="1" applyBorder="1" applyAlignment="1">
      <alignment horizontal="center"/>
    </xf>
    <xf numFmtId="164" fontId="17" fillId="0" borderId="0" xfId="0" applyNumberFormat="1" applyFont="1" applyFill="1" applyBorder="1" applyAlignment="1">
      <alignment horizontal="center"/>
    </xf>
    <xf numFmtId="164" fontId="17" fillId="7" borderId="1" xfId="0" applyNumberFormat="1" applyFont="1" applyFill="1" applyBorder="1" applyAlignment="1">
      <alignment horizontal="center"/>
    </xf>
    <xf numFmtId="0" fontId="18" fillId="0" borderId="1" xfId="0" applyFont="1" applyBorder="1" applyAlignment="1">
      <alignment horizontal="center"/>
    </xf>
    <xf numFmtId="0" fontId="16" fillId="0" borderId="0" xfId="0" applyFont="1" applyAlignment="1">
      <alignment vertical="center"/>
    </xf>
    <xf numFmtId="49" fontId="1" fillId="0" borderId="0" xfId="0" applyNumberFormat="1" applyFont="1" applyAlignment="1">
      <alignment vertical="center"/>
    </xf>
    <xf numFmtId="0" fontId="1" fillId="0" borderId="1" xfId="0" applyFont="1" applyBorder="1" applyAlignment="1">
      <alignment vertical="center"/>
    </xf>
    <xf numFmtId="0" fontId="1" fillId="3" borderId="1" xfId="0" applyFont="1" applyFill="1" applyBorder="1" applyAlignment="1">
      <alignment horizontal="center" vertical="center"/>
    </xf>
    <xf numFmtId="0" fontId="1" fillId="9" borderId="1" xfId="0" applyFont="1" applyFill="1" applyBorder="1" applyAlignment="1">
      <alignment horizontal="center" vertical="center"/>
    </xf>
    <xf numFmtId="0" fontId="1" fillId="5" borderId="1" xfId="0" applyFont="1" applyFill="1" applyBorder="1" applyAlignment="1">
      <alignment horizontal="center" vertical="center"/>
    </xf>
    <xf numFmtId="164" fontId="1" fillId="0" borderId="1" xfId="0" applyNumberFormat="1" applyFont="1" applyFill="1" applyBorder="1" applyAlignment="1">
      <alignment horizontal="center" vertical="center"/>
    </xf>
    <xf numFmtId="164" fontId="1" fillId="0" borderId="1" xfId="0" applyNumberFormat="1" applyFont="1" applyBorder="1" applyAlignment="1">
      <alignment horizontal="center" vertical="center"/>
    </xf>
    <xf numFmtId="164" fontId="1" fillId="10" borderId="1" xfId="0" applyNumberFormat="1" applyFont="1" applyFill="1" applyBorder="1" applyAlignment="1">
      <alignment horizontal="center" vertical="center"/>
    </xf>
    <xf numFmtId="164" fontId="1" fillId="11" borderId="1" xfId="0" applyNumberFormat="1" applyFont="1" applyFill="1" applyBorder="1" applyAlignment="1">
      <alignment horizontal="center" vertical="center"/>
    </xf>
    <xf numFmtId="0" fontId="1" fillId="7" borderId="1" xfId="0" applyFont="1" applyFill="1" applyBorder="1" applyAlignment="1">
      <alignment horizontal="center" vertical="center"/>
    </xf>
    <xf numFmtId="164" fontId="1" fillId="5" borderId="1" xfId="0" applyNumberFormat="1" applyFont="1" applyFill="1" applyBorder="1" applyAlignment="1">
      <alignment horizontal="center" vertical="center"/>
    </xf>
    <xf numFmtId="164" fontId="1" fillId="3" borderId="1" xfId="0" applyNumberFormat="1" applyFont="1" applyFill="1" applyBorder="1" applyAlignment="1">
      <alignment horizontal="center" vertical="center"/>
    </xf>
    <xf numFmtId="164" fontId="13" fillId="9" borderId="1" xfId="0" applyNumberFormat="1" applyFont="1" applyFill="1" applyBorder="1" applyAlignment="1">
      <alignment horizontal="center" vertical="center"/>
    </xf>
    <xf numFmtId="0" fontId="1" fillId="12" borderId="1" xfId="0" applyFont="1" applyFill="1" applyBorder="1" applyAlignment="1">
      <alignment horizontal="center" vertical="center"/>
    </xf>
    <xf numFmtId="49" fontId="3" fillId="12" borderId="1" xfId="0" applyNumberFormat="1" applyFont="1" applyFill="1" applyBorder="1" applyAlignment="1">
      <alignment horizontal="center" vertical="center"/>
    </xf>
    <xf numFmtId="0" fontId="19" fillId="0" borderId="1" xfId="0" applyFont="1" applyBorder="1" applyAlignment="1">
      <alignment vertical="center"/>
    </xf>
    <xf numFmtId="0" fontId="19" fillId="2" borderId="1" xfId="0" applyFont="1" applyFill="1" applyBorder="1" applyAlignment="1">
      <alignment vertical="center"/>
    </xf>
    <xf numFmtId="164" fontId="13" fillId="0" borderId="1" xfId="0" applyNumberFormat="1" applyFont="1" applyFill="1" applyBorder="1" applyAlignment="1">
      <alignment horizontal="center" vertical="center"/>
    </xf>
    <xf numFmtId="164" fontId="13" fillId="4" borderId="1" xfId="0" applyNumberFormat="1" applyFont="1" applyFill="1" applyBorder="1" applyAlignment="1">
      <alignment horizontal="center" vertical="center"/>
    </xf>
    <xf numFmtId="164" fontId="13" fillId="0" borderId="1" xfId="0" applyNumberFormat="1" applyFont="1" applyBorder="1" applyAlignment="1">
      <alignment horizontal="center" vertical="center"/>
    </xf>
    <xf numFmtId="49" fontId="8" fillId="0" borderId="0" xfId="0" applyNumberFormat="1" applyFont="1" applyAlignment="1">
      <alignment horizontal="center" vertical="center"/>
    </xf>
    <xf numFmtId="0" fontId="6" fillId="0" borderId="0" xfId="0" applyFont="1" applyAlignment="1">
      <alignment horizontal="left"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1" fillId="0" borderId="0" xfId="0" applyFont="1" applyBorder="1" applyAlignment="1">
      <alignment vertical="center"/>
    </xf>
    <xf numFmtId="164" fontId="1" fillId="9" borderId="6" xfId="0" applyNumberFormat="1" applyFont="1" applyFill="1" applyBorder="1" applyAlignment="1">
      <alignment horizontal="center" vertical="center"/>
    </xf>
    <xf numFmtId="164" fontId="1" fillId="11" borderId="7" xfId="0" applyNumberFormat="1" applyFont="1" applyFill="1" applyBorder="1" applyAlignment="1">
      <alignment horizontal="center" vertical="center"/>
    </xf>
    <xf numFmtId="164" fontId="1" fillId="10" borderId="8" xfId="0" applyNumberFormat="1" applyFont="1" applyFill="1" applyBorder="1" applyAlignment="1">
      <alignment horizontal="center" vertical="center"/>
    </xf>
    <xf numFmtId="164" fontId="1" fillId="11" borderId="8" xfId="0" applyNumberFormat="1" applyFont="1" applyFill="1" applyBorder="1" applyAlignment="1">
      <alignment horizontal="center" vertical="center"/>
    </xf>
    <xf numFmtId="164" fontId="1" fillId="11" borderId="9" xfId="0" applyNumberFormat="1" applyFont="1" applyFill="1" applyBorder="1" applyAlignment="1">
      <alignment horizontal="center" vertical="center"/>
    </xf>
    <xf numFmtId="164" fontId="1" fillId="10" borderId="9" xfId="0" applyNumberFormat="1" applyFont="1" applyFill="1" applyBorder="1" applyAlignment="1">
      <alignment horizontal="center" vertical="center"/>
    </xf>
    <xf numFmtId="164" fontId="1" fillId="11" borderId="10" xfId="0" applyNumberFormat="1" applyFont="1" applyFill="1" applyBorder="1" applyAlignment="1">
      <alignment horizontal="center" vertical="center"/>
    </xf>
    <xf numFmtId="164" fontId="1" fillId="6" borderId="11" xfId="0" applyNumberFormat="1" applyFont="1" applyFill="1" applyBorder="1" applyAlignment="1">
      <alignment horizontal="center" vertical="center"/>
    </xf>
    <xf numFmtId="164" fontId="1" fillId="13" borderId="10" xfId="0" applyNumberFormat="1" applyFont="1" applyFill="1" applyBorder="1" applyAlignment="1">
      <alignment horizontal="center" vertical="center"/>
    </xf>
    <xf numFmtId="164" fontId="1" fillId="0" borderId="0" xfId="0" applyNumberFormat="1" applyFont="1" applyFill="1" applyBorder="1" applyAlignment="1">
      <alignment horizontal="center" vertical="center"/>
    </xf>
    <xf numFmtId="164" fontId="1" fillId="0" borderId="12" xfId="0" applyNumberFormat="1" applyFont="1" applyBorder="1" applyAlignment="1">
      <alignment horizontal="center" vertical="center"/>
    </xf>
    <xf numFmtId="164" fontId="1" fillId="0" borderId="13" xfId="0" applyNumberFormat="1" applyFont="1" applyBorder="1" applyAlignment="1">
      <alignment horizontal="center" vertical="center"/>
    </xf>
    <xf numFmtId="164" fontId="1" fillId="0" borderId="4" xfId="0" applyNumberFormat="1" applyFont="1" applyFill="1" applyBorder="1" applyAlignment="1">
      <alignment horizontal="center" vertical="center"/>
    </xf>
    <xf numFmtId="164" fontId="1" fillId="0" borderId="14" xfId="0" applyNumberFormat="1" applyFont="1" applyFill="1" applyBorder="1" applyAlignment="1">
      <alignment horizontal="center" vertical="center"/>
    </xf>
    <xf numFmtId="164" fontId="1" fillId="14" borderId="15" xfId="0" applyNumberFormat="1" applyFont="1" applyFill="1" applyBorder="1" applyAlignment="1">
      <alignment horizontal="center" vertical="center"/>
    </xf>
    <xf numFmtId="164" fontId="1" fillId="0" borderId="14" xfId="0" applyNumberFormat="1" applyFont="1" applyBorder="1" applyAlignment="1">
      <alignment horizontal="center" vertical="center"/>
    </xf>
    <xf numFmtId="164" fontId="1" fillId="9" borderId="12" xfId="0" applyNumberFormat="1" applyFont="1" applyFill="1" applyBorder="1" applyAlignment="1">
      <alignment horizontal="center" vertical="center"/>
    </xf>
    <xf numFmtId="164" fontId="1" fillId="11" borderId="13" xfId="0" applyNumberFormat="1" applyFont="1" applyFill="1" applyBorder="1" applyAlignment="1">
      <alignment horizontal="center" vertical="center"/>
    </xf>
    <xf numFmtId="164" fontId="1" fillId="11" borderId="4" xfId="0" applyNumberFormat="1" applyFont="1" applyFill="1" applyBorder="1" applyAlignment="1">
      <alignment horizontal="center" vertical="center"/>
    </xf>
    <xf numFmtId="164" fontId="1" fillId="10" borderId="4" xfId="0" applyNumberFormat="1" applyFont="1" applyFill="1" applyBorder="1" applyAlignment="1">
      <alignment horizontal="center" vertical="center"/>
    </xf>
    <xf numFmtId="164" fontId="1" fillId="11" borderId="14" xfId="0" applyNumberFormat="1" applyFont="1" applyFill="1" applyBorder="1" applyAlignment="1">
      <alignment horizontal="center" vertical="center"/>
    </xf>
    <xf numFmtId="164" fontId="1" fillId="6" borderId="0" xfId="0" applyNumberFormat="1" applyFont="1" applyFill="1" applyBorder="1" applyAlignment="1">
      <alignment horizontal="center" vertical="center"/>
    </xf>
    <xf numFmtId="164" fontId="1" fillId="13" borderId="14" xfId="0" applyNumberFormat="1" applyFont="1" applyFill="1" applyBorder="1" applyAlignment="1">
      <alignment horizontal="center" vertical="center"/>
    </xf>
    <xf numFmtId="164" fontId="1" fillId="0" borderId="15" xfId="0" applyNumberFormat="1" applyFont="1" applyBorder="1" applyAlignment="1">
      <alignment horizontal="center" vertical="center"/>
    </xf>
    <xf numFmtId="164" fontId="1" fillId="6" borderId="15" xfId="0" applyNumberFormat="1" applyFont="1" applyFill="1" applyBorder="1" applyAlignment="1">
      <alignment horizontal="center" vertical="center"/>
    </xf>
    <xf numFmtId="164" fontId="1" fillId="0" borderId="15" xfId="0" applyNumberFormat="1" applyFont="1" applyFill="1" applyBorder="1" applyAlignment="1">
      <alignment horizontal="center" vertical="center"/>
    </xf>
    <xf numFmtId="164" fontId="1" fillId="0" borderId="16" xfId="0" applyNumberFormat="1" applyFont="1" applyBorder="1" applyAlignment="1">
      <alignment horizontal="center" vertical="center"/>
    </xf>
    <xf numFmtId="0" fontId="1" fillId="11" borderId="0" xfId="0" applyFont="1" applyFill="1" applyBorder="1" applyAlignment="1">
      <alignment vertical="center"/>
    </xf>
    <xf numFmtId="164" fontId="1" fillId="0" borderId="13" xfId="0" applyNumberFormat="1" applyFont="1" applyFill="1" applyBorder="1" applyAlignment="1">
      <alignment horizontal="center" vertical="center"/>
    </xf>
    <xf numFmtId="164" fontId="1" fillId="11" borderId="0" xfId="0" applyNumberFormat="1" applyFont="1" applyFill="1" applyBorder="1" applyAlignment="1">
      <alignment horizontal="center" vertical="center"/>
    </xf>
    <xf numFmtId="164" fontId="1" fillId="0" borderId="12" xfId="0" applyNumberFormat="1" applyFont="1" applyFill="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0" xfId="0" applyFont="1" applyFill="1" applyBorder="1" applyAlignment="1">
      <alignment vertical="center"/>
    </xf>
    <xf numFmtId="164" fontId="9" fillId="5" borderId="19" xfId="0" applyNumberFormat="1" applyFont="1" applyFill="1" applyBorder="1" applyAlignment="1">
      <alignment horizontal="center" vertical="center"/>
    </xf>
    <xf numFmtId="164" fontId="9" fillId="5" borderId="20" xfId="0" applyNumberFormat="1" applyFont="1" applyFill="1" applyBorder="1" applyAlignment="1">
      <alignment horizontal="center" vertical="center"/>
    </xf>
    <xf numFmtId="164" fontId="9" fillId="5" borderId="17" xfId="0" applyNumberFormat="1" applyFont="1" applyFill="1" applyBorder="1" applyAlignment="1">
      <alignment horizontal="center" vertical="center"/>
    </xf>
    <xf numFmtId="164" fontId="9"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164" fontId="1" fillId="0" borderId="0" xfId="0" applyNumberFormat="1" applyFont="1" applyAlignment="1">
      <alignment vertical="center"/>
    </xf>
    <xf numFmtId="164" fontId="10" fillId="0" borderId="0" xfId="0" applyNumberFormat="1" applyFont="1" applyFill="1" applyBorder="1" applyAlignment="1">
      <alignment horizontal="center" vertical="center"/>
    </xf>
    <xf numFmtId="164" fontId="1" fillId="0" borderId="0" xfId="0" applyNumberFormat="1" applyFont="1" applyAlignment="1">
      <alignment horizontal="left" vertical="center"/>
    </xf>
    <xf numFmtId="0" fontId="1" fillId="0" borderId="0" xfId="0" applyFont="1" applyAlignment="1">
      <alignment horizontal="right" vertical="center"/>
    </xf>
    <xf numFmtId="9" fontId="1" fillId="0" borderId="0" xfId="0" applyNumberFormat="1" applyFont="1" applyAlignment="1">
      <alignment horizontal="center" vertical="center"/>
    </xf>
    <xf numFmtId="0" fontId="1" fillId="0" borderId="0" xfId="0" applyFont="1" applyFill="1" applyBorder="1" applyAlignment="1">
      <alignment vertical="center"/>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2" xfId="0" applyFont="1" applyFill="1" applyBorder="1" applyAlignment="1">
      <alignment vertical="center"/>
    </xf>
    <xf numFmtId="0" fontId="3" fillId="0" borderId="23" xfId="0" applyFont="1" applyFill="1" applyBorder="1" applyAlignment="1">
      <alignment vertical="center"/>
    </xf>
    <xf numFmtId="0" fontId="7" fillId="0" borderId="23" xfId="0" applyFont="1" applyFill="1" applyBorder="1" applyAlignment="1">
      <alignment horizontal="center" vertical="center"/>
    </xf>
    <xf numFmtId="164" fontId="3" fillId="7" borderId="17" xfId="0" applyNumberFormat="1" applyFont="1" applyFill="1" applyBorder="1" applyAlignment="1">
      <alignment horizontal="center" vertical="center"/>
    </xf>
    <xf numFmtId="164" fontId="3" fillId="7" borderId="18" xfId="0" applyNumberFormat="1" applyFont="1" applyFill="1" applyBorder="1" applyAlignment="1">
      <alignment horizontal="center" vertical="center"/>
    </xf>
    <xf numFmtId="164" fontId="3" fillId="7" borderId="19" xfId="0" applyNumberFormat="1" applyFont="1" applyFill="1" applyBorder="1" applyAlignment="1">
      <alignment horizontal="center" vertical="center"/>
    </xf>
    <xf numFmtId="164" fontId="3" fillId="7" borderId="21" xfId="0" applyNumberFormat="1" applyFont="1" applyFill="1" applyBorder="1" applyAlignment="1">
      <alignment horizontal="center" vertical="center"/>
    </xf>
    <xf numFmtId="164" fontId="9" fillId="5" borderId="18" xfId="0" applyNumberFormat="1" applyFont="1" applyFill="1" applyBorder="1" applyAlignment="1">
      <alignment horizontal="center" vertical="center"/>
    </xf>
    <xf numFmtId="164" fontId="9" fillId="5" borderId="21" xfId="0" applyNumberFormat="1" applyFont="1" applyFill="1" applyBorder="1" applyAlignment="1">
      <alignment horizontal="center" vertical="center"/>
    </xf>
    <xf numFmtId="9" fontId="5" fillId="15" borderId="2" xfId="0" applyNumberFormat="1" applyFont="1" applyFill="1" applyBorder="1" applyAlignment="1">
      <alignment horizontal="center" vertical="center"/>
    </xf>
    <xf numFmtId="9" fontId="5" fillId="15" borderId="24" xfId="0" applyNumberFormat="1" applyFont="1" applyFill="1" applyBorder="1" applyAlignment="1">
      <alignment horizontal="center" vertical="center"/>
    </xf>
    <xf numFmtId="9" fontId="5" fillId="15" borderId="25" xfId="0" applyNumberFormat="1" applyFont="1" applyFill="1" applyBorder="1" applyAlignment="1">
      <alignment horizontal="center" vertical="center"/>
    </xf>
    <xf numFmtId="8" fontId="10" fillId="0" borderId="26" xfId="0" applyNumberFormat="1" applyFont="1" applyFill="1" applyBorder="1" applyAlignment="1">
      <alignment horizontal="center" vertical="center"/>
    </xf>
    <xf numFmtId="8" fontId="10" fillId="0" borderId="27" xfId="0" applyNumberFormat="1" applyFont="1" applyFill="1" applyBorder="1" applyAlignment="1">
      <alignment horizontal="center" vertical="center"/>
    </xf>
    <xf numFmtId="8" fontId="10" fillId="0" borderId="28" xfId="0" applyNumberFormat="1" applyFont="1" applyFill="1" applyBorder="1" applyAlignment="1">
      <alignment horizontal="center" vertical="center"/>
    </xf>
    <xf numFmtId="0" fontId="20" fillId="0" borderId="0" xfId="0" applyFont="1"/>
    <xf numFmtId="0" fontId="21" fillId="0" borderId="0" xfId="0" applyFont="1"/>
    <xf numFmtId="0" fontId="20" fillId="0" borderId="0" xfId="0" applyFont="1" applyAlignment="1">
      <alignment vertical="center"/>
    </xf>
    <xf numFmtId="0" fontId="20" fillId="0" borderId="0" xfId="0" applyFont="1" applyAlignment="1">
      <alignment vertical="center" wrapText="1"/>
    </xf>
    <xf numFmtId="0" fontId="21" fillId="0" borderId="0" xfId="0" applyFont="1" applyAlignment="1">
      <alignment horizontal="center" vertical="center" wrapText="1"/>
    </xf>
    <xf numFmtId="0" fontId="21" fillId="0" borderId="0" xfId="0" applyFont="1" applyBorder="1" applyAlignment="1">
      <alignment vertical="top" wrapText="1"/>
    </xf>
    <xf numFmtId="0" fontId="20" fillId="0" borderId="0" xfId="0" applyFont="1" applyBorder="1" applyAlignment="1">
      <alignment vertical="center" wrapText="1"/>
    </xf>
    <xf numFmtId="0" fontId="20" fillId="0" borderId="1" xfId="0" applyFont="1" applyBorder="1" applyAlignment="1">
      <alignment vertical="center" wrapText="1"/>
    </xf>
    <xf numFmtId="0" fontId="21" fillId="0" borderId="0" xfId="0" applyFont="1" applyBorder="1" applyAlignment="1">
      <alignment horizontal="center" vertical="center" wrapText="1"/>
    </xf>
    <xf numFmtId="0" fontId="21" fillId="16" borderId="1" xfId="0" applyFont="1" applyFill="1" applyBorder="1" applyAlignment="1">
      <alignment horizontal="center" vertical="center" wrapText="1"/>
    </xf>
    <xf numFmtId="0" fontId="22" fillId="0" borderId="0" xfId="0" applyFont="1"/>
    <xf numFmtId="8" fontId="21" fillId="16" borderId="1" xfId="0" applyNumberFormat="1" applyFont="1" applyFill="1" applyBorder="1" applyAlignment="1">
      <alignment horizontal="center" vertical="center" wrapText="1"/>
    </xf>
    <xf numFmtId="0" fontId="21" fillId="17" borderId="1" xfId="0" applyFont="1" applyFill="1" applyBorder="1" applyAlignment="1">
      <alignment horizontal="center" vertical="center" wrapText="1"/>
    </xf>
    <xf numFmtId="164" fontId="13" fillId="17" borderId="1" xfId="0" applyNumberFormat="1" applyFont="1" applyFill="1" applyBorder="1" applyAlignment="1">
      <alignment horizontal="center" vertical="center" wrapText="1"/>
    </xf>
    <xf numFmtId="0" fontId="21" fillId="18" borderId="1" xfId="0" applyFont="1" applyFill="1" applyBorder="1" applyAlignment="1">
      <alignment horizontal="center" vertical="center" wrapText="1"/>
    </xf>
    <xf numFmtId="164" fontId="13" fillId="18" borderId="1" xfId="0" applyNumberFormat="1" applyFont="1" applyFill="1" applyBorder="1" applyAlignment="1">
      <alignment horizontal="center" vertical="center" wrapText="1"/>
    </xf>
    <xf numFmtId="164" fontId="20" fillId="0" borderId="1" xfId="0" applyNumberFormat="1" applyFont="1" applyBorder="1" applyAlignment="1">
      <alignment horizontal="center" vertical="center" wrapText="1"/>
    </xf>
    <xf numFmtId="0" fontId="12" fillId="0" borderId="0" xfId="0" applyFont="1" applyAlignment="1">
      <alignment vertical="top" wrapText="1"/>
    </xf>
    <xf numFmtId="0" fontId="23" fillId="0" borderId="0" xfId="0" applyFont="1" applyAlignment="1">
      <alignment vertical="center"/>
    </xf>
    <xf numFmtId="0" fontId="13" fillId="0" borderId="0" xfId="0" applyFont="1" applyAlignment="1">
      <alignment horizontal="left" vertical="center"/>
    </xf>
    <xf numFmtId="164" fontId="12" fillId="0" borderId="0" xfId="0" applyNumberFormat="1" applyFont="1" applyFill="1" applyBorder="1" applyAlignment="1">
      <alignment horizontal="center" vertical="center"/>
    </xf>
    <xf numFmtId="10" fontId="12" fillId="19" borderId="0" xfId="0" applyNumberFormat="1" applyFont="1" applyFill="1" applyBorder="1" applyAlignment="1">
      <alignment horizontal="center" vertical="center"/>
    </xf>
    <xf numFmtId="164" fontId="12" fillId="0" borderId="0" xfId="0" applyNumberFormat="1" applyFont="1" applyBorder="1" applyAlignment="1">
      <alignment horizontal="center" vertical="center"/>
    </xf>
    <xf numFmtId="0" fontId="21" fillId="3" borderId="1" xfId="0" applyFont="1" applyFill="1" applyBorder="1" applyAlignment="1">
      <alignment horizontal="center" vertical="center"/>
    </xf>
    <xf numFmtId="0" fontId="1" fillId="19" borderId="1" xfId="0" applyFont="1" applyFill="1" applyBorder="1" applyAlignment="1">
      <alignment horizontal="center" vertical="center"/>
    </xf>
    <xf numFmtId="0" fontId="20" fillId="0" borderId="1" xfId="0" applyFont="1" applyBorder="1" applyAlignment="1">
      <alignment horizontal="left" vertical="center"/>
    </xf>
    <xf numFmtId="164" fontId="20" fillId="0" borderId="1" xfId="0" applyNumberFormat="1" applyFont="1" applyBorder="1" applyAlignment="1">
      <alignment horizontal="center" vertical="center"/>
    </xf>
    <xf numFmtId="0" fontId="20" fillId="0" borderId="1" xfId="0" applyFont="1" applyBorder="1" applyAlignment="1">
      <alignment vertical="center"/>
    </xf>
    <xf numFmtId="0" fontId="21" fillId="4" borderId="1" xfId="0" applyFont="1" applyFill="1" applyBorder="1" applyAlignment="1">
      <alignment vertical="center"/>
    </xf>
    <xf numFmtId="164" fontId="21" fillId="4" borderId="1" xfId="0" applyNumberFormat="1" applyFont="1" applyFill="1" applyBorder="1" applyAlignment="1">
      <alignment horizontal="center" vertical="center"/>
    </xf>
    <xf numFmtId="0" fontId="21" fillId="0" borderId="0" xfId="0" applyFont="1" applyAlignment="1">
      <alignment vertical="center"/>
    </xf>
    <xf numFmtId="0" fontId="1" fillId="0" borderId="0" xfId="0" applyFont="1" applyFill="1" applyAlignment="1">
      <alignment vertical="center"/>
    </xf>
    <xf numFmtId="0" fontId="13" fillId="0" borderId="0" xfId="0" applyFont="1" applyFill="1" applyBorder="1" applyAlignment="1">
      <alignment horizontal="center" vertical="center"/>
    </xf>
    <xf numFmtId="0" fontId="1" fillId="0" borderId="0" xfId="0" applyFont="1" applyFill="1" applyAlignment="1">
      <alignment horizontal="center" vertical="center"/>
    </xf>
    <xf numFmtId="164" fontId="12" fillId="0" borderId="0" xfId="0" applyNumberFormat="1" applyFont="1" applyFill="1" applyAlignment="1">
      <alignment horizontal="center" vertical="center"/>
    </xf>
    <xf numFmtId="164" fontId="13" fillId="0" borderId="0" xfId="0" applyNumberFormat="1" applyFont="1" applyFill="1" applyBorder="1" applyAlignment="1">
      <alignment horizontal="center" vertical="center"/>
    </xf>
    <xf numFmtId="0" fontId="12" fillId="0" borderId="0" xfId="0" applyFont="1" applyFill="1" applyAlignment="1">
      <alignment vertical="center"/>
    </xf>
    <xf numFmtId="14" fontId="12" fillId="0" borderId="5" xfId="0" applyNumberFormat="1" applyFont="1" applyBorder="1" applyAlignment="1">
      <alignment horizontal="center" vertical="center"/>
    </xf>
    <xf numFmtId="14" fontId="1" fillId="0" borderId="0" xfId="0" applyNumberFormat="1" applyFont="1" applyBorder="1" applyAlignment="1">
      <alignment vertical="center"/>
    </xf>
    <xf numFmtId="14" fontId="12" fillId="0" borderId="0" xfId="0" applyNumberFormat="1" applyFont="1" applyBorder="1" applyAlignment="1">
      <alignment horizontal="center" vertical="center"/>
    </xf>
    <xf numFmtId="0" fontId="1" fillId="0" borderId="0" xfId="0" applyFont="1" applyAlignment="1">
      <alignment horizontal="left" vertical="center"/>
    </xf>
    <xf numFmtId="49" fontId="1" fillId="0" borderId="1" xfId="0" applyNumberFormat="1" applyFont="1" applyBorder="1" applyAlignment="1">
      <alignment horizontal="center" vertical="center"/>
    </xf>
    <xf numFmtId="49" fontId="1" fillId="15" borderId="1" xfId="0" applyNumberFormat="1" applyFont="1" applyFill="1" applyBorder="1" applyAlignment="1">
      <alignment horizontal="center" vertical="center"/>
    </xf>
    <xf numFmtId="165" fontId="1" fillId="0" borderId="0" xfId="0" applyNumberFormat="1" applyFont="1" applyFill="1" applyAlignment="1">
      <alignment vertical="center"/>
    </xf>
    <xf numFmtId="165" fontId="8" fillId="0" borderId="0" xfId="0" applyNumberFormat="1" applyFont="1" applyFill="1" applyAlignment="1">
      <alignment horizontal="center" vertical="center"/>
    </xf>
    <xf numFmtId="165" fontId="1" fillId="0" borderId="0" xfId="0" applyNumberFormat="1" applyFont="1" applyFill="1" applyAlignment="1">
      <alignment horizontal="center" vertical="center"/>
    </xf>
    <xf numFmtId="166" fontId="1" fillId="0" borderId="29" xfId="0" applyNumberFormat="1" applyFont="1" applyBorder="1" applyAlignment="1">
      <alignment horizontal="center"/>
    </xf>
    <xf numFmtId="166" fontId="1" fillId="0" borderId="30" xfId="0" applyNumberFormat="1" applyFont="1" applyBorder="1" applyAlignment="1">
      <alignment horizontal="center"/>
    </xf>
    <xf numFmtId="166" fontId="1" fillId="0" borderId="31" xfId="0" applyNumberFormat="1" applyFont="1" applyBorder="1" applyAlignment="1">
      <alignment horizontal="center"/>
    </xf>
    <xf numFmtId="49" fontId="1" fillId="2" borderId="15" xfId="0" applyNumberFormat="1" applyFont="1" applyFill="1" applyBorder="1" applyAlignment="1">
      <alignment horizontal="left" vertical="center"/>
    </xf>
    <xf numFmtId="49" fontId="1" fillId="2" borderId="1" xfId="0" applyNumberFormat="1" applyFont="1" applyFill="1" applyBorder="1" applyAlignment="1">
      <alignment horizontal="left" vertical="center"/>
    </xf>
    <xf numFmtId="49" fontId="1" fillId="2" borderId="14" xfId="0" applyNumberFormat="1" applyFont="1" applyFill="1" applyBorder="1" applyAlignment="1">
      <alignment horizontal="left" vertical="center"/>
    </xf>
    <xf numFmtId="49" fontId="1" fillId="0" borderId="13" xfId="0" applyNumberFormat="1" applyFont="1" applyBorder="1" applyAlignment="1">
      <alignment horizontal="center"/>
    </xf>
    <xf numFmtId="0" fontId="24" fillId="0" borderId="36" xfId="0" applyFont="1" applyBorder="1" applyAlignment="1">
      <alignment horizontal="center" vertical="center"/>
    </xf>
    <xf numFmtId="0" fontId="24" fillId="0" borderId="37" xfId="0" applyFont="1" applyBorder="1" applyAlignment="1">
      <alignment horizontal="center" vertical="center"/>
    </xf>
    <xf numFmtId="0" fontId="24" fillId="0" borderId="38" xfId="0" applyFont="1" applyBorder="1" applyAlignment="1">
      <alignment horizontal="center" vertical="center"/>
    </xf>
    <xf numFmtId="0" fontId="24" fillId="0" borderId="46" xfId="0" applyFont="1" applyBorder="1" applyAlignment="1">
      <alignment horizontal="center" vertical="center"/>
    </xf>
    <xf numFmtId="0" fontId="3" fillId="3" borderId="4" xfId="0" applyFont="1" applyFill="1" applyBorder="1" applyAlignment="1">
      <alignment horizontal="left"/>
    </xf>
    <xf numFmtId="0" fontId="3" fillId="3" borderId="13" xfId="0" applyFont="1" applyFill="1" applyBorder="1" applyAlignment="1">
      <alignment horizontal="left"/>
    </xf>
    <xf numFmtId="0" fontId="3" fillId="7" borderId="4" xfId="0" applyFont="1" applyFill="1" applyBorder="1" applyAlignment="1">
      <alignment horizontal="left"/>
    </xf>
    <xf numFmtId="0" fontId="3" fillId="7" borderId="13" xfId="0" applyFont="1" applyFill="1" applyBorder="1" applyAlignment="1">
      <alignment horizontal="left"/>
    </xf>
    <xf numFmtId="0" fontId="3" fillId="3" borderId="1" xfId="0" applyFont="1" applyFill="1" applyBorder="1" applyAlignment="1">
      <alignment horizontal="left"/>
    </xf>
    <xf numFmtId="0" fontId="3" fillId="5" borderId="4" xfId="0" applyFont="1" applyFill="1" applyBorder="1" applyAlignment="1">
      <alignment horizontal="left"/>
    </xf>
    <xf numFmtId="0" fontId="3" fillId="5" borderId="13" xfId="0" applyFont="1" applyFill="1" applyBorder="1" applyAlignment="1">
      <alignment horizontal="left"/>
    </xf>
    <xf numFmtId="0" fontId="3" fillId="6" borderId="4" xfId="0" applyFont="1" applyFill="1" applyBorder="1" applyAlignment="1">
      <alignment horizontal="left"/>
    </xf>
    <xf numFmtId="0" fontId="3" fillId="6" borderId="13" xfId="0" applyFont="1" applyFill="1" applyBorder="1" applyAlignment="1">
      <alignment horizontal="left"/>
    </xf>
    <xf numFmtId="0" fontId="3" fillId="2" borderId="4" xfId="0" applyFont="1" applyFill="1" applyBorder="1" applyAlignment="1">
      <alignment horizontal="left"/>
    </xf>
    <xf numFmtId="0" fontId="3" fillId="2" borderId="13" xfId="0" applyFont="1" applyFill="1" applyBorder="1" applyAlignment="1">
      <alignment horizontal="left"/>
    </xf>
    <xf numFmtId="0" fontId="3" fillId="4" borderId="1" xfId="0" applyFont="1" applyFill="1" applyBorder="1" applyAlignment="1">
      <alignment horizontal="left"/>
    </xf>
    <xf numFmtId="0" fontId="3" fillId="8" borderId="4" xfId="0" applyFont="1" applyFill="1" applyBorder="1" applyAlignment="1">
      <alignment horizontal="left"/>
    </xf>
    <xf numFmtId="0" fontId="3" fillId="8" borderId="13" xfId="0" applyFont="1" applyFill="1" applyBorder="1" applyAlignment="1">
      <alignment horizontal="left"/>
    </xf>
    <xf numFmtId="0" fontId="3" fillId="4" borderId="4" xfId="0" applyFont="1" applyFill="1" applyBorder="1" applyAlignment="1">
      <alignment horizontal="left"/>
    </xf>
    <xf numFmtId="0" fontId="3" fillId="4" borderId="13" xfId="0" applyFont="1" applyFill="1" applyBorder="1" applyAlignment="1">
      <alignment horizontal="left"/>
    </xf>
    <xf numFmtId="0" fontId="16" fillId="0" borderId="0" xfId="0" applyFont="1" applyAlignment="1">
      <alignment horizontal="center" vertical="center"/>
    </xf>
    <xf numFmtId="17" fontId="15" fillId="0" borderId="0" xfId="0" applyNumberFormat="1" applyFont="1" applyAlignment="1">
      <alignment horizontal="center" vertical="center"/>
    </xf>
    <xf numFmtId="9" fontId="5" fillId="15" borderId="2" xfId="0" applyNumberFormat="1" applyFont="1" applyFill="1" applyBorder="1" applyAlignment="1">
      <alignment horizontal="center" vertical="center"/>
    </xf>
    <xf numFmtId="9" fontId="5" fillId="15" borderId="35" xfId="0" applyNumberFormat="1" applyFont="1" applyFill="1" applyBorder="1" applyAlignment="1">
      <alignment horizontal="center" vertical="center"/>
    </xf>
    <xf numFmtId="0" fontId="3" fillId="0" borderId="26" xfId="0" applyFont="1" applyBorder="1" applyAlignment="1">
      <alignment horizontal="center" vertical="center"/>
    </xf>
    <xf numFmtId="0" fontId="3" fillId="0" borderId="43" xfId="0" applyFont="1" applyBorder="1" applyAlignment="1">
      <alignment horizontal="center" vertical="center"/>
    </xf>
    <xf numFmtId="0" fontId="3" fillId="0" borderId="28" xfId="0" applyFont="1" applyBorder="1" applyAlignment="1">
      <alignment horizontal="center" vertical="center"/>
    </xf>
    <xf numFmtId="0" fontId="3" fillId="0" borderId="42" xfId="0" applyFont="1" applyBorder="1" applyAlignment="1">
      <alignment horizontal="center" vertical="center"/>
    </xf>
    <xf numFmtId="164" fontId="3" fillId="7" borderId="32" xfId="0" applyNumberFormat="1" applyFont="1" applyFill="1" applyBorder="1" applyAlignment="1">
      <alignment horizontal="center" vertical="center"/>
    </xf>
    <xf numFmtId="164" fontId="3" fillId="7" borderId="33" xfId="0" applyNumberFormat="1" applyFont="1" applyFill="1" applyBorder="1" applyAlignment="1">
      <alignment horizontal="center" vertical="center"/>
    </xf>
    <xf numFmtId="0" fontId="1" fillId="0" borderId="22"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Border="1" applyAlignment="1">
      <alignment horizontal="center" vertical="center"/>
    </xf>
    <xf numFmtId="164" fontId="3" fillId="5" borderId="17" xfId="0" applyNumberFormat="1" applyFont="1" applyFill="1" applyBorder="1" applyAlignment="1">
      <alignment horizontal="center" vertical="center"/>
    </xf>
    <xf numFmtId="164" fontId="3" fillId="5" borderId="20" xfId="0" applyNumberFormat="1" applyFont="1" applyFill="1" applyBorder="1" applyAlignment="1">
      <alignment horizontal="center" vertical="center"/>
    </xf>
    <xf numFmtId="164" fontId="3" fillId="4" borderId="2" xfId="0" applyNumberFormat="1" applyFont="1" applyFill="1" applyBorder="1" applyAlignment="1">
      <alignment horizontal="center" vertical="center"/>
    </xf>
    <xf numFmtId="164" fontId="3" fillId="4" borderId="25" xfId="0" applyNumberFormat="1" applyFont="1" applyFill="1" applyBorder="1" applyAlignment="1">
      <alignment horizontal="center" vertical="center"/>
    </xf>
    <xf numFmtId="49" fontId="15" fillId="0" borderId="0" xfId="0" applyNumberFormat="1" applyFont="1" applyAlignment="1">
      <alignment horizontal="center" vertical="center"/>
    </xf>
    <xf numFmtId="0" fontId="3" fillId="0" borderId="27" xfId="0" applyFont="1" applyBorder="1" applyAlignment="1">
      <alignment horizontal="center" vertical="center"/>
    </xf>
    <xf numFmtId="0" fontId="3" fillId="0" borderId="50" xfId="0" applyFont="1" applyBorder="1" applyAlignment="1">
      <alignment horizontal="center" vertical="center"/>
    </xf>
    <xf numFmtId="0" fontId="3" fillId="0" borderId="36" xfId="0" applyFont="1" applyBorder="1" applyAlignment="1">
      <alignment horizontal="center" vertical="center"/>
    </xf>
    <xf numFmtId="0" fontId="0" fillId="0" borderId="44" xfId="0" applyBorder="1"/>
    <xf numFmtId="0" fontId="0" fillId="0" borderId="37" xfId="0" applyBorder="1"/>
    <xf numFmtId="0" fontId="0" fillId="0" borderId="38" xfId="0" applyBorder="1"/>
    <xf numFmtId="0" fontId="0" fillId="0" borderId="45" xfId="0" applyBorder="1"/>
    <xf numFmtId="0" fontId="0" fillId="0" borderId="46" xfId="0" applyBorder="1"/>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7" xfId="0" applyFont="1" applyBorder="1" applyAlignment="1">
      <alignment horizontal="center" vertical="center"/>
    </xf>
    <xf numFmtId="49" fontId="1" fillId="0" borderId="15" xfId="0" applyNumberFormat="1" applyFont="1" applyFill="1" applyBorder="1" applyAlignment="1">
      <alignment horizontal="left" vertical="center"/>
    </xf>
    <xf numFmtId="49" fontId="1" fillId="0" borderId="1" xfId="0" applyNumberFormat="1" applyFont="1" applyFill="1" applyBorder="1" applyAlignment="1">
      <alignment horizontal="left" vertical="center"/>
    </xf>
    <xf numFmtId="49" fontId="1" fillId="0" borderId="14" xfId="0" applyNumberFormat="1" applyFont="1" applyFill="1" applyBorder="1" applyAlignment="1">
      <alignment horizontal="left" vertical="center"/>
    </xf>
    <xf numFmtId="49" fontId="1" fillId="2" borderId="15" xfId="0" applyNumberFormat="1" applyFont="1" applyFill="1" applyBorder="1" applyAlignment="1">
      <alignment horizontal="left" vertical="center"/>
    </xf>
    <xf numFmtId="49" fontId="1" fillId="2" borderId="1" xfId="0" applyNumberFormat="1" applyFont="1" applyFill="1" applyBorder="1" applyAlignment="1">
      <alignment horizontal="left" vertical="center"/>
    </xf>
    <xf numFmtId="49" fontId="1" fillId="2" borderId="14" xfId="0" applyNumberFormat="1" applyFont="1" applyFill="1" applyBorder="1" applyAlignment="1">
      <alignment horizontal="left" vertical="center"/>
    </xf>
    <xf numFmtId="49" fontId="1" fillId="0" borderId="15" xfId="0" applyNumberFormat="1" applyFont="1" applyBorder="1" applyAlignment="1">
      <alignment horizontal="left" vertical="center"/>
    </xf>
    <xf numFmtId="49" fontId="1" fillId="0" borderId="1" xfId="0" applyNumberFormat="1" applyFont="1" applyBorder="1" applyAlignment="1">
      <alignment horizontal="left" vertical="center"/>
    </xf>
    <xf numFmtId="49" fontId="1" fillId="0" borderId="14" xfId="0" applyNumberFormat="1" applyFont="1" applyBorder="1" applyAlignment="1">
      <alignment horizontal="left" vertical="center"/>
    </xf>
    <xf numFmtId="49" fontId="1" fillId="2" borderId="40" xfId="0" applyNumberFormat="1" applyFont="1" applyFill="1" applyBorder="1" applyAlignment="1">
      <alignment horizontal="left" vertical="center"/>
    </xf>
    <xf numFmtId="49" fontId="1" fillId="2" borderId="5" xfId="0" applyNumberFormat="1" applyFont="1" applyFill="1" applyBorder="1" applyAlignment="1">
      <alignment horizontal="left" vertical="center"/>
    </xf>
    <xf numFmtId="49" fontId="1" fillId="2" borderId="41" xfId="0" applyNumberFormat="1" applyFont="1" applyFill="1" applyBorder="1" applyAlignment="1">
      <alignment horizontal="left" vertical="center"/>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8" fontId="10" fillId="7" borderId="26" xfId="0" applyNumberFormat="1" applyFont="1" applyFill="1" applyBorder="1" applyAlignment="1">
      <alignment horizontal="center" vertical="center"/>
    </xf>
    <xf numFmtId="8" fontId="10" fillId="7" borderId="34" xfId="0" applyNumberFormat="1" applyFont="1" applyFill="1" applyBorder="1" applyAlignment="1">
      <alignment horizontal="center" vertical="center"/>
    </xf>
    <xf numFmtId="49" fontId="1" fillId="2" borderId="2" xfId="0" applyNumberFormat="1" applyFont="1" applyFill="1" applyBorder="1" applyAlignment="1">
      <alignment horizontal="left" vertical="center"/>
    </xf>
    <xf numFmtId="49" fontId="1" fillId="2" borderId="24" xfId="0" applyNumberFormat="1" applyFont="1" applyFill="1" applyBorder="1" applyAlignment="1">
      <alignment horizontal="left" vertical="center"/>
    </xf>
    <xf numFmtId="49" fontId="1" fillId="2" borderId="25" xfId="0" applyNumberFormat="1" applyFont="1" applyFill="1" applyBorder="1" applyAlignment="1">
      <alignment horizontal="left" vertical="center"/>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49" fontId="1" fillId="2" borderId="11" xfId="0" applyNumberFormat="1" applyFont="1" applyFill="1" applyBorder="1" applyAlignment="1">
      <alignment horizontal="left" vertical="center"/>
    </xf>
    <xf numFmtId="49" fontId="1" fillId="2" borderId="8" xfId="0" applyNumberFormat="1" applyFont="1" applyFill="1" applyBorder="1" applyAlignment="1">
      <alignment horizontal="left" vertical="center"/>
    </xf>
    <xf numFmtId="49" fontId="1" fillId="2" borderId="10" xfId="0" applyNumberFormat="1" applyFont="1" applyFill="1" applyBorder="1" applyAlignment="1">
      <alignment horizontal="left" vertical="center"/>
    </xf>
    <xf numFmtId="0" fontId="1" fillId="9" borderId="36" xfId="0" applyFont="1" applyFill="1" applyBorder="1" applyAlignment="1">
      <alignment horizontal="center" vertical="center"/>
    </xf>
    <xf numFmtId="0" fontId="1" fillId="9" borderId="37" xfId="0" applyFont="1" applyFill="1" applyBorder="1" applyAlignment="1">
      <alignment horizontal="center" vertical="center"/>
    </xf>
    <xf numFmtId="0" fontId="3" fillId="0" borderId="44"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1" fillId="0" borderId="32" xfId="0" applyFont="1" applyFill="1" applyBorder="1" applyAlignment="1">
      <alignment horizontal="center" vertical="center"/>
    </xf>
    <xf numFmtId="0" fontId="12" fillId="0" borderId="0" xfId="0" applyFont="1" applyAlignment="1">
      <alignment horizontal="left" vertical="top" wrapText="1"/>
    </xf>
    <xf numFmtId="0" fontId="21" fillId="3" borderId="1" xfId="0" applyFont="1" applyFill="1" applyBorder="1" applyAlignment="1">
      <alignment horizontal="center" vertical="center"/>
    </xf>
    <xf numFmtId="0" fontId="1" fillId="19" borderId="4" xfId="0" applyFont="1" applyFill="1" applyBorder="1" applyAlignment="1">
      <alignment horizontal="center" vertical="center"/>
    </xf>
    <xf numFmtId="0" fontId="1" fillId="19" borderId="13" xfId="0" applyFont="1" applyFill="1" applyBorder="1" applyAlignment="1">
      <alignment horizontal="center" vertical="center"/>
    </xf>
    <xf numFmtId="0" fontId="20" fillId="19" borderId="4" xfId="0" applyFont="1" applyFill="1" applyBorder="1" applyAlignment="1">
      <alignment horizontal="center" vertical="center"/>
    </xf>
    <xf numFmtId="0" fontId="20" fillId="19" borderId="13" xfId="0" applyFont="1" applyFill="1" applyBorder="1" applyAlignment="1">
      <alignment horizontal="center" vertical="center"/>
    </xf>
    <xf numFmtId="0" fontId="21" fillId="4" borderId="1"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13" xfId="0" applyFont="1" applyFill="1" applyBorder="1" applyAlignment="1">
      <alignment horizontal="center" vertical="center"/>
    </xf>
    <xf numFmtId="0" fontId="20" fillId="19" borderId="1" xfId="0" applyFont="1" applyFill="1" applyBorder="1" applyAlignment="1">
      <alignment horizontal="center" vertical="center"/>
    </xf>
    <xf numFmtId="0" fontId="21" fillId="18" borderId="1" xfId="0" applyFont="1" applyFill="1" applyBorder="1" applyAlignment="1">
      <alignment horizontal="center" vertical="top" wrapText="1"/>
    </xf>
    <xf numFmtId="0" fontId="21" fillId="17" borderId="1" xfId="0" applyFont="1" applyFill="1" applyBorder="1" applyAlignment="1">
      <alignment horizontal="center" vertical="top" wrapText="1"/>
    </xf>
  </cellXfs>
  <cellStyles count="1">
    <cellStyle name="Normal" xfId="0" builtinId="0"/>
  </cellStyles>
  <dxfs count="24">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38100</xdr:colOff>
      <xdr:row>1</xdr:row>
      <xdr:rowOff>28575</xdr:rowOff>
    </xdr:from>
    <xdr:to>
      <xdr:col>15</xdr:col>
      <xdr:colOff>361950</xdr:colOff>
      <xdr:row>56</xdr:row>
      <xdr:rowOff>66675</xdr:rowOff>
    </xdr:to>
    <xdr:sp macro="" textlink="">
      <xdr:nvSpPr>
        <xdr:cNvPr id="5121" name="Object 1" hidden="1">
          <a:extLst>
            <a:ext uri="{63B3BB69-23CF-44E3-9099-C40C66FF867C}">
              <a14:compatExt xmlns:a14="http://schemas.microsoft.com/office/drawing/2010/main" spid="_x0000_s5121"/>
            </a:ext>
            <a:ext uri="{FF2B5EF4-FFF2-40B4-BE49-F238E27FC236}">
              <a16:creationId xmlns:a16="http://schemas.microsoft.com/office/drawing/2014/main" id="{C0CFF8F7-CE69-48C2-893B-CCB442735942}"/>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200025</xdr:colOff>
      <xdr:row>1</xdr:row>
      <xdr:rowOff>28575</xdr:rowOff>
    </xdr:from>
    <xdr:to>
      <xdr:col>7</xdr:col>
      <xdr:colOff>542925</xdr:colOff>
      <xdr:row>56</xdr:row>
      <xdr:rowOff>66675</xdr:rowOff>
    </xdr:to>
    <xdr:sp macro="" textlink="">
      <xdr:nvSpPr>
        <xdr:cNvPr id="5122" name="Object 2" hidden="1">
          <a:extLst>
            <a:ext uri="{63B3BB69-23CF-44E3-9099-C40C66FF867C}">
              <a14:compatExt xmlns:a14="http://schemas.microsoft.com/office/drawing/2010/main" spid="_x0000_s5122"/>
            </a:ext>
            <a:ext uri="{FF2B5EF4-FFF2-40B4-BE49-F238E27FC236}">
              <a16:creationId xmlns:a16="http://schemas.microsoft.com/office/drawing/2014/main" id="{C549B52B-B945-4EE0-8877-7D6D941C8767}"/>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8</xdr:col>
      <xdr:colOff>38100</xdr:colOff>
      <xdr:row>1</xdr:row>
      <xdr:rowOff>28575</xdr:rowOff>
    </xdr:from>
    <xdr:to>
      <xdr:col>15</xdr:col>
      <xdr:colOff>361950</xdr:colOff>
      <xdr:row>56</xdr:row>
      <xdr:rowOff>66675</xdr:rowOff>
    </xdr:to>
    <xdr:pic>
      <xdr:nvPicPr>
        <xdr:cNvPr id="2" name="Picture 1">
          <a:extLst>
            <a:ext uri="{FF2B5EF4-FFF2-40B4-BE49-F238E27FC236}">
              <a16:creationId xmlns:a16="http://schemas.microsoft.com/office/drawing/2014/main" id="{64549289-A8D4-44F4-8EAC-DD1DAEBB0A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34100" y="190500"/>
          <a:ext cx="5657850" cy="8943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twoCellAnchor editAs="oneCell">
    <xdr:from>
      <xdr:col>0</xdr:col>
      <xdr:colOff>200025</xdr:colOff>
      <xdr:row>1</xdr:row>
      <xdr:rowOff>28575</xdr:rowOff>
    </xdr:from>
    <xdr:to>
      <xdr:col>7</xdr:col>
      <xdr:colOff>542925</xdr:colOff>
      <xdr:row>56</xdr:row>
      <xdr:rowOff>66675</xdr:rowOff>
    </xdr:to>
    <xdr:pic>
      <xdr:nvPicPr>
        <xdr:cNvPr id="3" name="Picture 2">
          <a:extLst>
            <a:ext uri="{FF2B5EF4-FFF2-40B4-BE49-F238E27FC236}">
              <a16:creationId xmlns:a16="http://schemas.microsoft.com/office/drawing/2014/main" id="{343ADA3A-84A4-426C-B363-ECB34877F9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190500"/>
          <a:ext cx="5676900" cy="8943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sheetPr>
  <dimension ref="B1:P54"/>
  <sheetViews>
    <sheetView showGridLines="0" tabSelected="1" zoomScale="110" zoomScaleNormal="110" workbookViewId="0">
      <selection activeCell="D50" sqref="D50"/>
    </sheetView>
  </sheetViews>
  <sheetFormatPr baseColWidth="10" defaultRowHeight="12.75" x14ac:dyDescent="0.2"/>
  <cols>
    <col min="1" max="1" width="3" style="1" customWidth="1"/>
    <col min="2" max="2" width="3.7109375" style="1" customWidth="1"/>
    <col min="3" max="3" width="14.42578125" style="1" customWidth="1"/>
    <col min="4" max="15" width="11.42578125" style="3"/>
    <col min="16" max="16384" width="11.42578125" style="1"/>
  </cols>
  <sheetData>
    <row r="1" spans="2:16" ht="13.5" thickBot="1" x14ac:dyDescent="0.25"/>
    <row r="2" spans="2:16" x14ac:dyDescent="0.2">
      <c r="B2" s="202">
        <v>2022</v>
      </c>
      <c r="C2" s="203"/>
    </row>
    <row r="3" spans="2:16" ht="13.5" thickBot="1" x14ac:dyDescent="0.25">
      <c r="B3" s="204"/>
      <c r="C3" s="205"/>
      <c r="D3" s="201" t="s">
        <v>140</v>
      </c>
      <c r="E3" s="7" t="s">
        <v>141</v>
      </c>
      <c r="F3" s="7" t="s">
        <v>142</v>
      </c>
      <c r="G3" s="7" t="s">
        <v>143</v>
      </c>
      <c r="H3" s="7" t="s">
        <v>144</v>
      </c>
      <c r="I3" s="7" t="s">
        <v>145</v>
      </c>
      <c r="J3" s="7" t="s">
        <v>146</v>
      </c>
      <c r="K3" s="7" t="s">
        <v>147</v>
      </c>
      <c r="L3" s="7" t="s">
        <v>148</v>
      </c>
      <c r="M3" s="7" t="s">
        <v>149</v>
      </c>
      <c r="N3" s="7" t="s">
        <v>150</v>
      </c>
      <c r="O3" s="7" t="s">
        <v>151</v>
      </c>
      <c r="P3" s="57" t="s">
        <v>152</v>
      </c>
    </row>
    <row r="4" spans="2:16" ht="5.25" customHeight="1" x14ac:dyDescent="0.2">
      <c r="D4" s="2"/>
      <c r="E4" s="2"/>
      <c r="F4" s="2"/>
      <c r="G4" s="2"/>
      <c r="H4" s="2"/>
      <c r="I4" s="2"/>
      <c r="J4" s="2"/>
      <c r="K4" s="2"/>
      <c r="L4" s="2"/>
    </row>
    <row r="5" spans="2:16" ht="13.5" x14ac:dyDescent="0.25">
      <c r="B5" s="206" t="s">
        <v>0</v>
      </c>
      <c r="C5" s="207"/>
      <c r="D5" s="8">
        <f>SUM(D6:D8)</f>
        <v>3300</v>
      </c>
      <c r="E5" s="8">
        <f t="shared" ref="E5:O5" si="0">SUM(E6:E8)</f>
        <v>0</v>
      </c>
      <c r="F5" s="8">
        <f t="shared" si="0"/>
        <v>0</v>
      </c>
      <c r="G5" s="8">
        <f t="shared" si="0"/>
        <v>0</v>
      </c>
      <c r="H5" s="8">
        <f t="shared" si="0"/>
        <v>0</v>
      </c>
      <c r="I5" s="8">
        <f t="shared" si="0"/>
        <v>0</v>
      </c>
      <c r="J5" s="8">
        <f t="shared" si="0"/>
        <v>0</v>
      </c>
      <c r="K5" s="8">
        <f t="shared" si="0"/>
        <v>0</v>
      </c>
      <c r="L5" s="8">
        <f t="shared" si="0"/>
        <v>0</v>
      </c>
      <c r="M5" s="8">
        <f t="shared" si="0"/>
        <v>0</v>
      </c>
      <c r="N5" s="8">
        <f t="shared" si="0"/>
        <v>0</v>
      </c>
      <c r="O5" s="8">
        <f t="shared" si="0"/>
        <v>0</v>
      </c>
      <c r="P5" s="45">
        <f>SUM(D5:O5)</f>
        <v>3300</v>
      </c>
    </row>
    <row r="6" spans="2:16" ht="13.5" x14ac:dyDescent="0.25">
      <c r="B6" s="4"/>
      <c r="C6" s="4" t="s">
        <v>30</v>
      </c>
      <c r="D6" s="9">
        <v>1300</v>
      </c>
      <c r="E6" s="9"/>
      <c r="F6" s="9"/>
      <c r="G6" s="9"/>
      <c r="H6" s="9"/>
      <c r="I6" s="9"/>
      <c r="J6" s="9"/>
      <c r="K6" s="9"/>
      <c r="L6" s="9"/>
      <c r="M6" s="9"/>
      <c r="N6" s="9"/>
      <c r="O6" s="9"/>
      <c r="P6" s="46">
        <f t="shared" ref="P6:P48" si="1">SUM(D6:O6)</f>
        <v>1300</v>
      </c>
    </row>
    <row r="7" spans="2:16" ht="13.5" x14ac:dyDescent="0.25">
      <c r="B7" s="4"/>
      <c r="C7" s="4" t="s">
        <v>31</v>
      </c>
      <c r="D7" s="9">
        <v>1900</v>
      </c>
      <c r="E7" s="9"/>
      <c r="F7" s="9"/>
      <c r="G7" s="9"/>
      <c r="H7" s="9"/>
      <c r="I7" s="9"/>
      <c r="J7" s="9"/>
      <c r="K7" s="9"/>
      <c r="L7" s="9"/>
      <c r="M7" s="9"/>
      <c r="N7" s="9"/>
      <c r="O7" s="9"/>
      <c r="P7" s="46">
        <f t="shared" si="1"/>
        <v>1900</v>
      </c>
    </row>
    <row r="8" spans="2:16" ht="13.5" x14ac:dyDescent="0.25">
      <c r="B8" s="4"/>
      <c r="C8" s="4" t="s">
        <v>3</v>
      </c>
      <c r="D8" s="9">
        <v>100</v>
      </c>
      <c r="E8" s="9"/>
      <c r="F8" s="9"/>
      <c r="G8" s="9"/>
      <c r="H8" s="9"/>
      <c r="I8" s="9"/>
      <c r="J8" s="9"/>
      <c r="K8" s="9"/>
      <c r="L8" s="9"/>
      <c r="M8" s="9"/>
      <c r="N8" s="9"/>
      <c r="O8" s="9"/>
      <c r="P8" s="46">
        <f t="shared" si="1"/>
        <v>100</v>
      </c>
    </row>
    <row r="9" spans="2:16" ht="7.5" customHeight="1" x14ac:dyDescent="0.25">
      <c r="B9" s="17"/>
      <c r="C9" s="17"/>
      <c r="D9" s="21"/>
      <c r="E9" s="21"/>
      <c r="F9" s="21"/>
      <c r="G9" s="21"/>
      <c r="H9" s="21"/>
      <c r="I9" s="21"/>
      <c r="J9" s="21"/>
      <c r="K9" s="21"/>
      <c r="L9" s="21"/>
      <c r="M9" s="21"/>
      <c r="N9" s="21"/>
      <c r="O9" s="21"/>
      <c r="P9" s="47"/>
    </row>
    <row r="10" spans="2:16" ht="13.5" x14ac:dyDescent="0.25">
      <c r="B10" s="217" t="s">
        <v>19</v>
      </c>
      <c r="C10" s="217"/>
      <c r="D10" s="11">
        <v>0</v>
      </c>
      <c r="E10" s="11"/>
      <c r="F10" s="11"/>
      <c r="G10" s="11"/>
      <c r="H10" s="11"/>
      <c r="I10" s="11"/>
      <c r="J10" s="11"/>
      <c r="K10" s="11"/>
      <c r="L10" s="11"/>
      <c r="M10" s="11"/>
      <c r="N10" s="11"/>
      <c r="O10" s="11"/>
      <c r="P10" s="48">
        <f t="shared" si="1"/>
        <v>0</v>
      </c>
    </row>
    <row r="11" spans="2:16" ht="7.5" customHeight="1" x14ac:dyDescent="0.25">
      <c r="B11" s="17"/>
      <c r="C11" s="17"/>
      <c r="D11" s="21"/>
      <c r="E11" s="21"/>
      <c r="F11" s="21"/>
      <c r="G11" s="21"/>
      <c r="H11" s="21"/>
      <c r="I11" s="21"/>
      <c r="J11" s="21"/>
      <c r="K11" s="21"/>
      <c r="L11" s="21"/>
      <c r="M11" s="21"/>
      <c r="N11" s="21"/>
      <c r="O11" s="21"/>
      <c r="P11" s="47"/>
    </row>
    <row r="12" spans="2:16" ht="12.75" customHeight="1" x14ac:dyDescent="0.25">
      <c r="B12" s="210" t="s">
        <v>18</v>
      </c>
      <c r="C12" s="210"/>
      <c r="D12" s="8">
        <f>+D5-D10</f>
        <v>3300</v>
      </c>
      <c r="E12" s="8">
        <f t="shared" ref="E12:O12" si="2">+E5-E10</f>
        <v>0</v>
      </c>
      <c r="F12" s="8">
        <f t="shared" si="2"/>
        <v>0</v>
      </c>
      <c r="G12" s="8">
        <f t="shared" si="2"/>
        <v>0</v>
      </c>
      <c r="H12" s="8">
        <f t="shared" si="2"/>
        <v>0</v>
      </c>
      <c r="I12" s="8">
        <f t="shared" si="2"/>
        <v>0</v>
      </c>
      <c r="J12" s="8">
        <f t="shared" si="2"/>
        <v>0</v>
      </c>
      <c r="K12" s="8">
        <f t="shared" si="2"/>
        <v>0</v>
      </c>
      <c r="L12" s="8">
        <f t="shared" si="2"/>
        <v>0</v>
      </c>
      <c r="M12" s="8">
        <f t="shared" si="2"/>
        <v>0</v>
      </c>
      <c r="N12" s="8">
        <f t="shared" si="2"/>
        <v>0</v>
      </c>
      <c r="O12" s="8">
        <f t="shared" si="2"/>
        <v>0</v>
      </c>
      <c r="P12" s="45">
        <f t="shared" si="1"/>
        <v>3300</v>
      </c>
    </row>
    <row r="13" spans="2:16" ht="7.5" customHeight="1" x14ac:dyDescent="0.25">
      <c r="D13" s="10"/>
      <c r="E13" s="10"/>
      <c r="F13" s="10"/>
      <c r="G13" s="10"/>
      <c r="H13" s="10"/>
      <c r="I13" s="10"/>
      <c r="J13" s="10"/>
      <c r="K13" s="10"/>
      <c r="L13" s="10"/>
      <c r="M13" s="10"/>
      <c r="N13" s="10"/>
      <c r="O13" s="10"/>
      <c r="P13" s="49"/>
    </row>
    <row r="14" spans="2:16" ht="13.5" x14ac:dyDescent="0.25">
      <c r="B14" s="218" t="s">
        <v>32</v>
      </c>
      <c r="C14" s="219"/>
      <c r="D14" s="40">
        <f>+D12*10%</f>
        <v>330</v>
      </c>
      <c r="E14" s="40">
        <f t="shared" ref="E14:N14" si="3">+E12*10%</f>
        <v>0</v>
      </c>
      <c r="F14" s="40">
        <f t="shared" si="3"/>
        <v>0</v>
      </c>
      <c r="G14" s="40">
        <f t="shared" si="3"/>
        <v>0</v>
      </c>
      <c r="H14" s="40">
        <f t="shared" si="3"/>
        <v>0</v>
      </c>
      <c r="I14" s="40">
        <f t="shared" si="3"/>
        <v>0</v>
      </c>
      <c r="J14" s="40">
        <f t="shared" si="3"/>
        <v>0</v>
      </c>
      <c r="K14" s="40">
        <f t="shared" si="3"/>
        <v>0</v>
      </c>
      <c r="L14" s="40">
        <f t="shared" si="3"/>
        <v>0</v>
      </c>
      <c r="M14" s="40">
        <f t="shared" si="3"/>
        <v>0</v>
      </c>
      <c r="N14" s="40">
        <f t="shared" si="3"/>
        <v>0</v>
      </c>
      <c r="O14" s="40">
        <f>+O12*10%</f>
        <v>0</v>
      </c>
      <c r="P14" s="50">
        <f t="shared" si="1"/>
        <v>330</v>
      </c>
    </row>
    <row r="15" spans="2:16" ht="7.5" customHeight="1" x14ac:dyDescent="0.25">
      <c r="D15" s="10"/>
      <c r="E15" s="10"/>
      <c r="F15" s="10"/>
      <c r="G15" s="10"/>
      <c r="H15" s="10"/>
      <c r="I15" s="10"/>
      <c r="J15" s="10"/>
      <c r="K15" s="10"/>
      <c r="L15" s="10"/>
      <c r="M15" s="10"/>
      <c r="N15" s="10"/>
      <c r="O15" s="10"/>
      <c r="P15" s="49"/>
    </row>
    <row r="16" spans="2:16" ht="13.5" x14ac:dyDescent="0.25">
      <c r="B16" s="220" t="s">
        <v>33</v>
      </c>
      <c r="C16" s="221"/>
      <c r="D16" s="11">
        <f>+D12*15%</f>
        <v>495</v>
      </c>
      <c r="E16" s="11">
        <f t="shared" ref="E16:O16" si="4">+E12*15%</f>
        <v>0</v>
      </c>
      <c r="F16" s="11">
        <f t="shared" si="4"/>
        <v>0</v>
      </c>
      <c r="G16" s="11">
        <f t="shared" si="4"/>
        <v>0</v>
      </c>
      <c r="H16" s="11">
        <f t="shared" si="4"/>
        <v>0</v>
      </c>
      <c r="I16" s="11">
        <f t="shared" si="4"/>
        <v>0</v>
      </c>
      <c r="J16" s="11">
        <f t="shared" si="4"/>
        <v>0</v>
      </c>
      <c r="K16" s="11">
        <f t="shared" si="4"/>
        <v>0</v>
      </c>
      <c r="L16" s="11">
        <f t="shared" si="4"/>
        <v>0</v>
      </c>
      <c r="M16" s="11">
        <f t="shared" si="4"/>
        <v>0</v>
      </c>
      <c r="N16" s="11">
        <f t="shared" si="4"/>
        <v>0</v>
      </c>
      <c r="O16" s="11">
        <f t="shared" si="4"/>
        <v>0</v>
      </c>
      <c r="P16" s="48">
        <f t="shared" si="1"/>
        <v>495</v>
      </c>
    </row>
    <row r="17" spans="2:16" ht="7.5" customHeight="1" x14ac:dyDescent="0.25">
      <c r="D17" s="10"/>
      <c r="E17" s="10"/>
      <c r="F17" s="10"/>
      <c r="G17" s="10"/>
      <c r="H17" s="10"/>
      <c r="I17" s="10"/>
      <c r="J17" s="10"/>
      <c r="K17" s="10"/>
      <c r="L17" s="10"/>
      <c r="M17" s="10"/>
      <c r="N17" s="10"/>
      <c r="O17" s="10"/>
      <c r="P17" s="49"/>
    </row>
    <row r="18" spans="2:16" ht="13.5" x14ac:dyDescent="0.25">
      <c r="B18" s="211" t="s">
        <v>1</v>
      </c>
      <c r="C18" s="212"/>
      <c r="D18" s="12">
        <f t="shared" ref="D18:O18" si="5">SUM(D19:D21)</f>
        <v>30</v>
      </c>
      <c r="E18" s="12">
        <f t="shared" si="5"/>
        <v>0</v>
      </c>
      <c r="F18" s="12">
        <f t="shared" si="5"/>
        <v>0</v>
      </c>
      <c r="G18" s="12">
        <f t="shared" si="5"/>
        <v>0</v>
      </c>
      <c r="H18" s="12">
        <f t="shared" si="5"/>
        <v>0</v>
      </c>
      <c r="I18" s="12">
        <f t="shared" si="5"/>
        <v>0</v>
      </c>
      <c r="J18" s="12">
        <f t="shared" si="5"/>
        <v>0</v>
      </c>
      <c r="K18" s="12">
        <f t="shared" si="5"/>
        <v>0</v>
      </c>
      <c r="L18" s="12">
        <f t="shared" si="5"/>
        <v>0</v>
      </c>
      <c r="M18" s="12">
        <f t="shared" si="5"/>
        <v>0</v>
      </c>
      <c r="N18" s="12">
        <f t="shared" si="5"/>
        <v>0</v>
      </c>
      <c r="O18" s="12">
        <f t="shared" si="5"/>
        <v>0</v>
      </c>
      <c r="P18" s="51">
        <f t="shared" si="1"/>
        <v>30</v>
      </c>
    </row>
    <row r="19" spans="2:16" ht="13.5" x14ac:dyDescent="0.25">
      <c r="B19" s="4"/>
      <c r="C19" s="4" t="s">
        <v>4</v>
      </c>
      <c r="D19" s="9">
        <v>10</v>
      </c>
      <c r="E19" s="9"/>
      <c r="F19" s="9"/>
      <c r="G19" s="9"/>
      <c r="H19" s="9"/>
      <c r="I19" s="9"/>
      <c r="J19" s="9"/>
      <c r="K19" s="9"/>
      <c r="L19" s="9"/>
      <c r="M19" s="9"/>
      <c r="N19" s="9"/>
      <c r="O19" s="9"/>
      <c r="P19" s="46">
        <f t="shared" si="1"/>
        <v>10</v>
      </c>
    </row>
    <row r="20" spans="2:16" ht="13.5" x14ac:dyDescent="0.25">
      <c r="B20" s="4"/>
      <c r="C20" s="4" t="s">
        <v>5</v>
      </c>
      <c r="D20" s="9">
        <v>10</v>
      </c>
      <c r="E20" s="9"/>
      <c r="F20" s="9"/>
      <c r="G20" s="9"/>
      <c r="H20" s="9"/>
      <c r="I20" s="9"/>
      <c r="J20" s="9"/>
      <c r="K20" s="9"/>
      <c r="L20" s="9"/>
      <c r="M20" s="9"/>
      <c r="N20" s="9"/>
      <c r="O20" s="9"/>
      <c r="P20" s="46">
        <f t="shared" si="1"/>
        <v>10</v>
      </c>
    </row>
    <row r="21" spans="2:16" ht="13.5" x14ac:dyDescent="0.25">
      <c r="B21" s="4"/>
      <c r="C21" s="4" t="s">
        <v>6</v>
      </c>
      <c r="D21" s="9">
        <v>10</v>
      </c>
      <c r="E21" s="9"/>
      <c r="F21" s="9"/>
      <c r="G21" s="9"/>
      <c r="H21" s="9"/>
      <c r="I21" s="9"/>
      <c r="J21" s="9"/>
      <c r="K21" s="9"/>
      <c r="L21" s="9"/>
      <c r="M21" s="9"/>
      <c r="N21" s="9"/>
      <c r="O21" s="9"/>
      <c r="P21" s="46">
        <f t="shared" si="1"/>
        <v>10</v>
      </c>
    </row>
    <row r="22" spans="2:16" ht="7.5" customHeight="1" x14ac:dyDescent="0.25">
      <c r="D22" s="10"/>
      <c r="E22" s="10"/>
      <c r="F22" s="10"/>
      <c r="G22" s="10"/>
      <c r="H22" s="10"/>
      <c r="I22" s="10"/>
      <c r="J22" s="10"/>
      <c r="K22" s="10"/>
      <c r="L22" s="10"/>
      <c r="M22" s="10"/>
      <c r="N22" s="10"/>
      <c r="O22" s="10"/>
      <c r="P22" s="49"/>
    </row>
    <row r="23" spans="2:16" ht="13.5" x14ac:dyDescent="0.25">
      <c r="B23" s="213" t="s">
        <v>9</v>
      </c>
      <c r="C23" s="214"/>
      <c r="D23" s="13">
        <f>+D12-D14-D16-D18</f>
        <v>2445</v>
      </c>
      <c r="E23" s="13">
        <f t="shared" ref="E23:N23" si="6">+E12-E14-E16-E18</f>
        <v>0</v>
      </c>
      <c r="F23" s="13">
        <f t="shared" si="6"/>
        <v>0</v>
      </c>
      <c r="G23" s="13">
        <f t="shared" si="6"/>
        <v>0</v>
      </c>
      <c r="H23" s="13">
        <f t="shared" si="6"/>
        <v>0</v>
      </c>
      <c r="I23" s="13">
        <f t="shared" si="6"/>
        <v>0</v>
      </c>
      <c r="J23" s="13">
        <f t="shared" si="6"/>
        <v>0</v>
      </c>
      <c r="K23" s="13">
        <f t="shared" si="6"/>
        <v>0</v>
      </c>
      <c r="L23" s="13">
        <f t="shared" si="6"/>
        <v>0</v>
      </c>
      <c r="M23" s="13">
        <f t="shared" si="6"/>
        <v>0</v>
      </c>
      <c r="N23" s="13">
        <f t="shared" si="6"/>
        <v>0</v>
      </c>
      <c r="O23" s="13">
        <f>+O12-O14-O16-O18</f>
        <v>0</v>
      </c>
      <c r="P23" s="52">
        <f t="shared" si="1"/>
        <v>2445</v>
      </c>
    </row>
    <row r="24" spans="2:16" ht="7.5" customHeight="1" x14ac:dyDescent="0.25">
      <c r="D24" s="10"/>
      <c r="E24" s="10"/>
      <c r="F24" s="10"/>
      <c r="G24" s="10"/>
      <c r="H24" s="10"/>
      <c r="I24" s="10"/>
      <c r="J24" s="10"/>
      <c r="K24" s="10"/>
      <c r="L24" s="10"/>
      <c r="M24" s="10"/>
      <c r="N24" s="10"/>
      <c r="O24" s="10"/>
      <c r="P24" s="49"/>
    </row>
    <row r="25" spans="2:16" ht="13.5" x14ac:dyDescent="0.25">
      <c r="B25" s="215" t="s">
        <v>2</v>
      </c>
      <c r="C25" s="216"/>
      <c r="D25" s="14">
        <f>SUM(D26:D31)</f>
        <v>920.37</v>
      </c>
      <c r="E25" s="14">
        <f t="shared" ref="E25:O25" si="7">SUM(E26:E31)</f>
        <v>0</v>
      </c>
      <c r="F25" s="14">
        <f t="shared" si="7"/>
        <v>0</v>
      </c>
      <c r="G25" s="14">
        <f t="shared" si="7"/>
        <v>0</v>
      </c>
      <c r="H25" s="14">
        <f t="shared" si="7"/>
        <v>0</v>
      </c>
      <c r="I25" s="14">
        <f t="shared" si="7"/>
        <v>0</v>
      </c>
      <c r="J25" s="14">
        <f t="shared" si="7"/>
        <v>0</v>
      </c>
      <c r="K25" s="14">
        <f t="shared" si="7"/>
        <v>0</v>
      </c>
      <c r="L25" s="14">
        <f t="shared" si="7"/>
        <v>0</v>
      </c>
      <c r="M25" s="14">
        <f t="shared" si="7"/>
        <v>0</v>
      </c>
      <c r="N25" s="14">
        <f t="shared" si="7"/>
        <v>0</v>
      </c>
      <c r="O25" s="14">
        <f t="shared" si="7"/>
        <v>0</v>
      </c>
      <c r="P25" s="53">
        <f t="shared" si="1"/>
        <v>920.37</v>
      </c>
    </row>
    <row r="26" spans="2:16" ht="13.5" x14ac:dyDescent="0.25">
      <c r="B26" s="41"/>
      <c r="C26" s="42" t="s">
        <v>34</v>
      </c>
      <c r="D26" s="43">
        <v>750</v>
      </c>
      <c r="E26" s="43"/>
      <c r="F26" s="43"/>
      <c r="G26" s="43"/>
      <c r="H26" s="43"/>
      <c r="I26" s="43"/>
      <c r="J26" s="43"/>
      <c r="K26" s="43"/>
      <c r="L26" s="43"/>
      <c r="M26" s="43"/>
      <c r="N26" s="43"/>
      <c r="O26" s="43"/>
      <c r="P26" s="54">
        <f t="shared" si="1"/>
        <v>750</v>
      </c>
    </row>
    <row r="27" spans="2:16" ht="13.5" x14ac:dyDescent="0.25">
      <c r="B27" s="41"/>
      <c r="C27" s="42" t="s">
        <v>35</v>
      </c>
      <c r="D27" s="43">
        <v>40</v>
      </c>
      <c r="E27" s="43"/>
      <c r="F27" s="43"/>
      <c r="G27" s="43"/>
      <c r="H27" s="43"/>
      <c r="I27" s="43"/>
      <c r="J27" s="43"/>
      <c r="K27" s="43"/>
      <c r="L27" s="43"/>
      <c r="M27" s="43"/>
      <c r="N27" s="43"/>
      <c r="O27" s="43"/>
      <c r="P27" s="54">
        <f t="shared" si="1"/>
        <v>40</v>
      </c>
    </row>
    <row r="28" spans="2:16" ht="13.5" x14ac:dyDescent="0.25">
      <c r="B28" s="41"/>
      <c r="C28" s="42" t="s">
        <v>36</v>
      </c>
      <c r="D28" s="43">
        <v>24.5</v>
      </c>
      <c r="E28" s="43"/>
      <c r="F28" s="43"/>
      <c r="G28" s="43"/>
      <c r="H28" s="43"/>
      <c r="I28" s="43"/>
      <c r="J28" s="43"/>
      <c r="K28" s="43"/>
      <c r="L28" s="43"/>
      <c r="M28" s="43"/>
      <c r="N28" s="43"/>
      <c r="O28" s="43"/>
      <c r="P28" s="54">
        <f t="shared" si="1"/>
        <v>24.5</v>
      </c>
    </row>
    <row r="29" spans="2:16" ht="13.5" x14ac:dyDescent="0.25">
      <c r="B29" s="41"/>
      <c r="C29" s="42" t="s">
        <v>58</v>
      </c>
      <c r="D29" s="43">
        <v>15.87</v>
      </c>
      <c r="E29" s="43"/>
      <c r="F29" s="43"/>
      <c r="G29" s="43"/>
      <c r="H29" s="43"/>
      <c r="I29" s="43"/>
      <c r="J29" s="43"/>
      <c r="K29" s="43"/>
      <c r="L29" s="43"/>
      <c r="M29" s="43"/>
      <c r="N29" s="43"/>
      <c r="O29" s="43"/>
      <c r="P29" s="54">
        <f t="shared" si="1"/>
        <v>15.87</v>
      </c>
    </row>
    <row r="30" spans="2:16" ht="13.5" x14ac:dyDescent="0.25">
      <c r="B30" s="41"/>
      <c r="C30" s="42" t="s">
        <v>37</v>
      </c>
      <c r="D30" s="43">
        <v>90</v>
      </c>
      <c r="E30" s="43"/>
      <c r="F30" s="43"/>
      <c r="G30" s="43"/>
      <c r="H30" s="43"/>
      <c r="I30" s="43"/>
      <c r="J30" s="43"/>
      <c r="K30" s="43"/>
      <c r="L30" s="43"/>
      <c r="M30" s="43"/>
      <c r="N30" s="43"/>
      <c r="O30" s="43"/>
      <c r="P30" s="54">
        <f t="shared" si="1"/>
        <v>90</v>
      </c>
    </row>
    <row r="31" spans="2:16" ht="13.5" x14ac:dyDescent="0.25">
      <c r="B31" s="41"/>
      <c r="C31" s="42" t="s">
        <v>39</v>
      </c>
      <c r="D31" s="43"/>
      <c r="E31" s="43"/>
      <c r="F31" s="43"/>
      <c r="G31" s="43"/>
      <c r="H31" s="43"/>
      <c r="I31" s="43"/>
      <c r="J31" s="43"/>
      <c r="K31" s="43"/>
      <c r="L31" s="43"/>
      <c r="M31" s="43"/>
      <c r="N31" s="43"/>
      <c r="O31" s="43"/>
      <c r="P31" s="54">
        <f t="shared" si="1"/>
        <v>0</v>
      </c>
    </row>
    <row r="32" spans="2:16" ht="7.5" customHeight="1" x14ac:dyDescent="0.25">
      <c r="D32" s="10"/>
      <c r="E32" s="10"/>
      <c r="F32" s="10"/>
      <c r="G32" s="10"/>
      <c r="H32" s="10"/>
      <c r="I32" s="10"/>
      <c r="J32" s="10"/>
      <c r="K32" s="10"/>
      <c r="L32" s="10"/>
      <c r="M32" s="10"/>
      <c r="N32" s="10"/>
      <c r="O32" s="10"/>
      <c r="P32" s="49"/>
    </row>
    <row r="33" spans="2:16" ht="13.5" x14ac:dyDescent="0.25">
      <c r="B33" s="5" t="s">
        <v>65</v>
      </c>
      <c r="C33" s="6"/>
      <c r="D33" s="14">
        <f>SUM(D34:D40)</f>
        <v>355.7</v>
      </c>
      <c r="E33" s="14">
        <f t="shared" ref="E33:O33" si="8">SUM(E34:E40)</f>
        <v>0</v>
      </c>
      <c r="F33" s="14">
        <f t="shared" si="8"/>
        <v>0</v>
      </c>
      <c r="G33" s="14">
        <f t="shared" si="8"/>
        <v>0</v>
      </c>
      <c r="H33" s="14">
        <f t="shared" si="8"/>
        <v>0</v>
      </c>
      <c r="I33" s="14">
        <f t="shared" si="8"/>
        <v>0</v>
      </c>
      <c r="J33" s="14">
        <f t="shared" si="8"/>
        <v>0</v>
      </c>
      <c r="K33" s="14">
        <f t="shared" si="8"/>
        <v>0</v>
      </c>
      <c r="L33" s="14">
        <f t="shared" si="8"/>
        <v>0</v>
      </c>
      <c r="M33" s="14">
        <f t="shared" si="8"/>
        <v>0</v>
      </c>
      <c r="N33" s="14">
        <f t="shared" si="8"/>
        <v>0</v>
      </c>
      <c r="O33" s="14">
        <f t="shared" si="8"/>
        <v>0</v>
      </c>
      <c r="P33" s="53">
        <f t="shared" si="1"/>
        <v>355.7</v>
      </c>
    </row>
    <row r="34" spans="2:16" ht="13.5" x14ac:dyDescent="0.25">
      <c r="B34" s="4"/>
      <c r="C34" s="42" t="s">
        <v>59</v>
      </c>
      <c r="D34" s="43">
        <v>55</v>
      </c>
      <c r="E34" s="9"/>
      <c r="F34" s="9"/>
      <c r="G34" s="23"/>
      <c r="H34" s="9"/>
      <c r="I34" s="9"/>
      <c r="J34" s="9"/>
      <c r="K34" s="9"/>
      <c r="L34" s="9"/>
      <c r="M34" s="9"/>
      <c r="N34" s="9"/>
      <c r="O34" s="9"/>
      <c r="P34" s="46">
        <f t="shared" si="1"/>
        <v>55</v>
      </c>
    </row>
    <row r="35" spans="2:16" ht="13.5" x14ac:dyDescent="0.25">
      <c r="B35" s="4"/>
      <c r="C35" s="4" t="s">
        <v>7</v>
      </c>
      <c r="D35" s="9">
        <v>70</v>
      </c>
      <c r="E35" s="9"/>
      <c r="F35" s="9"/>
      <c r="G35" s="23"/>
      <c r="H35" s="9"/>
      <c r="I35" s="9"/>
      <c r="J35" s="9"/>
      <c r="K35" s="9"/>
      <c r="L35" s="9"/>
      <c r="M35" s="9"/>
      <c r="N35" s="9"/>
      <c r="O35" s="9"/>
      <c r="P35" s="46">
        <f t="shared" si="1"/>
        <v>70</v>
      </c>
    </row>
    <row r="36" spans="2:16" ht="13.5" x14ac:dyDescent="0.25">
      <c r="B36" s="4"/>
      <c r="C36" s="4" t="s">
        <v>60</v>
      </c>
      <c r="D36" s="9">
        <v>45</v>
      </c>
      <c r="E36" s="9"/>
      <c r="F36" s="9"/>
      <c r="G36" s="23"/>
      <c r="H36" s="9"/>
      <c r="I36" s="9"/>
      <c r="J36" s="9"/>
      <c r="K36" s="9"/>
      <c r="L36" s="9"/>
      <c r="M36" s="9"/>
      <c r="N36" s="9"/>
      <c r="O36" s="9"/>
      <c r="P36" s="46">
        <f t="shared" si="1"/>
        <v>45</v>
      </c>
    </row>
    <row r="37" spans="2:16" ht="13.5" x14ac:dyDescent="0.25">
      <c r="B37" s="4"/>
      <c r="C37" s="4" t="s">
        <v>61</v>
      </c>
      <c r="D37" s="9">
        <v>40.700000000000003</v>
      </c>
      <c r="E37" s="9"/>
      <c r="F37" s="9"/>
      <c r="G37" s="23"/>
      <c r="H37" s="9"/>
      <c r="I37" s="9"/>
      <c r="J37" s="9"/>
      <c r="K37" s="9"/>
      <c r="L37" s="9"/>
      <c r="M37" s="9"/>
      <c r="N37" s="9"/>
      <c r="O37" s="9"/>
      <c r="P37" s="46">
        <f t="shared" si="1"/>
        <v>40.700000000000003</v>
      </c>
    </row>
    <row r="38" spans="2:16" ht="13.5" x14ac:dyDescent="0.25">
      <c r="B38" s="4"/>
      <c r="C38" s="4" t="s">
        <v>38</v>
      </c>
      <c r="D38" s="9">
        <v>80</v>
      </c>
      <c r="E38" s="9"/>
      <c r="F38" s="9"/>
      <c r="G38" s="23"/>
      <c r="H38" s="9"/>
      <c r="I38" s="9"/>
      <c r="J38" s="9"/>
      <c r="K38" s="9"/>
      <c r="L38" s="9"/>
      <c r="M38" s="9"/>
      <c r="N38" s="9"/>
      <c r="O38" s="9"/>
      <c r="P38" s="46">
        <f t="shared" si="1"/>
        <v>80</v>
      </c>
    </row>
    <row r="39" spans="2:16" ht="13.5" x14ac:dyDescent="0.25">
      <c r="B39" s="4"/>
      <c r="C39" s="4" t="s">
        <v>62</v>
      </c>
      <c r="D39" s="9">
        <v>65</v>
      </c>
      <c r="E39" s="9"/>
      <c r="F39" s="9"/>
      <c r="G39" s="9"/>
      <c r="H39" s="9"/>
      <c r="I39" s="9"/>
      <c r="J39" s="9"/>
      <c r="K39" s="9"/>
      <c r="L39" s="9"/>
      <c r="M39" s="9"/>
      <c r="N39" s="9"/>
      <c r="O39" s="9"/>
      <c r="P39" s="46">
        <f t="shared" si="1"/>
        <v>65</v>
      </c>
    </row>
    <row r="40" spans="2:16" ht="13.5" x14ac:dyDescent="0.25">
      <c r="B40" s="4"/>
      <c r="C40" s="4" t="s">
        <v>39</v>
      </c>
      <c r="D40" s="9"/>
      <c r="E40" s="9"/>
      <c r="F40" s="9"/>
      <c r="G40" s="9"/>
      <c r="H40" s="9"/>
      <c r="I40" s="9"/>
      <c r="J40" s="9"/>
      <c r="K40" s="9"/>
      <c r="L40" s="9"/>
      <c r="M40" s="9"/>
      <c r="N40" s="9"/>
      <c r="O40" s="9"/>
      <c r="P40" s="46">
        <f t="shared" si="1"/>
        <v>0</v>
      </c>
    </row>
    <row r="41" spans="2:16" ht="6.75" customHeight="1" x14ac:dyDescent="0.25">
      <c r="B41" s="17"/>
      <c r="C41" s="17"/>
      <c r="D41" s="21"/>
      <c r="E41" s="21"/>
      <c r="F41" s="21"/>
      <c r="G41" s="21"/>
      <c r="H41" s="21"/>
      <c r="I41" s="21"/>
      <c r="J41" s="21"/>
      <c r="K41" s="21"/>
      <c r="L41" s="21"/>
      <c r="M41" s="21"/>
      <c r="N41" s="21"/>
      <c r="O41" s="21"/>
      <c r="P41" s="47"/>
    </row>
    <row r="42" spans="2:16" ht="13.5" x14ac:dyDescent="0.25">
      <c r="B42" s="215" t="s">
        <v>57</v>
      </c>
      <c r="C42" s="216"/>
      <c r="D42" s="14">
        <f>+'Gastos eventuales'!C5</f>
        <v>250</v>
      </c>
      <c r="E42" s="14">
        <f>+'Gastos eventuales'!C6</f>
        <v>0</v>
      </c>
      <c r="F42" s="14">
        <f>+'Gastos eventuales'!C7</f>
        <v>0</v>
      </c>
      <c r="G42" s="14">
        <f>+'Gastos eventuales'!C8</f>
        <v>0</v>
      </c>
      <c r="H42" s="14">
        <f>+'Gastos eventuales'!C9</f>
        <v>0</v>
      </c>
      <c r="I42" s="14">
        <f>+'Gastos eventuales'!C10</f>
        <v>0</v>
      </c>
      <c r="J42" s="14">
        <f>+'Gastos eventuales'!C11</f>
        <v>0</v>
      </c>
      <c r="K42" s="14">
        <f>+'Gastos eventuales'!C12</f>
        <v>0</v>
      </c>
      <c r="L42" s="14">
        <f>+'Gastos eventuales'!C13</f>
        <v>0</v>
      </c>
      <c r="M42" s="14">
        <f>+'Gastos eventuales'!C14</f>
        <v>0</v>
      </c>
      <c r="N42" s="14">
        <f>+'Gastos eventuales'!C15</f>
        <v>0</v>
      </c>
      <c r="O42" s="14">
        <f>+'Gastos eventuales'!C16</f>
        <v>0</v>
      </c>
      <c r="P42" s="53">
        <f>SUM(D42:O42)</f>
        <v>250</v>
      </c>
    </row>
    <row r="43" spans="2:16" ht="6.75" customHeight="1" x14ac:dyDescent="0.25">
      <c r="D43" s="10"/>
      <c r="E43" s="10"/>
      <c r="F43" s="10"/>
      <c r="G43" s="10"/>
      <c r="H43" s="10"/>
      <c r="I43" s="10"/>
      <c r="J43" s="10"/>
      <c r="K43" s="10"/>
      <c r="L43" s="10"/>
      <c r="M43" s="10"/>
      <c r="N43" s="10"/>
      <c r="O43" s="10"/>
      <c r="P43" s="49"/>
    </row>
    <row r="44" spans="2:16" ht="13.5" x14ac:dyDescent="0.25">
      <c r="B44" s="215" t="s">
        <v>63</v>
      </c>
      <c r="C44" s="216"/>
      <c r="D44" s="14">
        <f>+'Gastos diarios'!B38</f>
        <v>102.38</v>
      </c>
      <c r="E44" s="14">
        <f>+'Gastos diarios'!B80</f>
        <v>0</v>
      </c>
      <c r="F44" s="14">
        <f>+'Gastos diarios'!B124</f>
        <v>0</v>
      </c>
      <c r="G44" s="14">
        <f>+'Gastos diarios'!B167</f>
        <v>0</v>
      </c>
      <c r="H44" s="14">
        <f>+'Gastos diarios'!B211</f>
        <v>0</v>
      </c>
      <c r="I44" s="14">
        <f>+'Gastos diarios'!B254</f>
        <v>0</v>
      </c>
      <c r="J44" s="14">
        <f>+'Gastos diarios'!B298</f>
        <v>0</v>
      </c>
      <c r="K44" s="14">
        <f>+'Gastos diarios'!B342</f>
        <v>0</v>
      </c>
      <c r="L44" s="14">
        <f>+'Gastos diarios'!B385</f>
        <v>0</v>
      </c>
      <c r="M44" s="14">
        <f>+'Gastos diarios'!B429</f>
        <v>0</v>
      </c>
      <c r="N44" s="14">
        <f>+'Gastos diarios'!B472</f>
        <v>0</v>
      </c>
      <c r="O44" s="14">
        <f>+'Gastos diarios'!B516</f>
        <v>0</v>
      </c>
      <c r="P44" s="53">
        <f t="shared" si="1"/>
        <v>102.38</v>
      </c>
    </row>
    <row r="45" spans="2:16" ht="7.5" customHeight="1" x14ac:dyDescent="0.25">
      <c r="B45" s="44"/>
      <c r="C45" s="44"/>
      <c r="D45" s="16"/>
      <c r="E45" s="16"/>
      <c r="F45" s="16"/>
      <c r="G45" s="16"/>
      <c r="H45" s="16"/>
      <c r="I45" s="16"/>
      <c r="J45" s="16"/>
      <c r="K45" s="16"/>
      <c r="L45" s="16"/>
      <c r="M45" s="16"/>
      <c r="N45" s="16"/>
      <c r="O45" s="16"/>
      <c r="P45" s="55"/>
    </row>
    <row r="46" spans="2:16" ht="13.5" customHeight="1" x14ac:dyDescent="0.25">
      <c r="B46" s="208" t="s">
        <v>41</v>
      </c>
      <c r="C46" s="209"/>
      <c r="D46" s="15">
        <f>+D25+D33+D44+D42</f>
        <v>1628.4499999999998</v>
      </c>
      <c r="E46" s="15">
        <f t="shared" ref="E46:O46" si="9">+E25+E33+E44+E42</f>
        <v>0</v>
      </c>
      <c r="F46" s="15">
        <f t="shared" si="9"/>
        <v>0</v>
      </c>
      <c r="G46" s="15">
        <f t="shared" si="9"/>
        <v>0</v>
      </c>
      <c r="H46" s="15">
        <f t="shared" si="9"/>
        <v>0</v>
      </c>
      <c r="I46" s="15">
        <f t="shared" si="9"/>
        <v>0</v>
      </c>
      <c r="J46" s="15">
        <f t="shared" si="9"/>
        <v>0</v>
      </c>
      <c r="K46" s="15">
        <f t="shared" si="9"/>
        <v>0</v>
      </c>
      <c r="L46" s="15">
        <f t="shared" si="9"/>
        <v>0</v>
      </c>
      <c r="M46" s="15">
        <f t="shared" si="9"/>
        <v>0</v>
      </c>
      <c r="N46" s="15">
        <f t="shared" si="9"/>
        <v>0</v>
      </c>
      <c r="O46" s="15">
        <f t="shared" si="9"/>
        <v>0</v>
      </c>
      <c r="P46" s="56">
        <f t="shared" si="1"/>
        <v>1628.4499999999998</v>
      </c>
    </row>
    <row r="47" spans="2:16" ht="7.5" customHeight="1" x14ac:dyDescent="0.25">
      <c r="D47" s="10"/>
      <c r="E47" s="10"/>
      <c r="F47" s="10"/>
      <c r="G47" s="10"/>
      <c r="H47" s="10"/>
      <c r="I47" s="10"/>
      <c r="J47" s="10"/>
      <c r="K47" s="10"/>
      <c r="L47" s="10"/>
      <c r="M47" s="10"/>
      <c r="N47" s="10"/>
      <c r="O47" s="10"/>
      <c r="P47" s="49"/>
    </row>
    <row r="48" spans="2:16" ht="13.5" x14ac:dyDescent="0.25">
      <c r="B48" s="206" t="s">
        <v>40</v>
      </c>
      <c r="C48" s="207"/>
      <c r="D48" s="8">
        <f t="shared" ref="D48:O48" si="10">+D23-D25-D33-D44-D42</f>
        <v>816.55000000000018</v>
      </c>
      <c r="E48" s="8">
        <f t="shared" si="10"/>
        <v>0</v>
      </c>
      <c r="F48" s="8">
        <f t="shared" si="10"/>
        <v>0</v>
      </c>
      <c r="G48" s="8">
        <f t="shared" si="10"/>
        <v>0</v>
      </c>
      <c r="H48" s="8">
        <f t="shared" si="10"/>
        <v>0</v>
      </c>
      <c r="I48" s="8">
        <f t="shared" si="10"/>
        <v>0</v>
      </c>
      <c r="J48" s="8">
        <f t="shared" si="10"/>
        <v>0</v>
      </c>
      <c r="K48" s="8">
        <f t="shared" si="10"/>
        <v>0</v>
      </c>
      <c r="L48" s="8">
        <f t="shared" si="10"/>
        <v>0</v>
      </c>
      <c r="M48" s="8">
        <f t="shared" si="10"/>
        <v>0</v>
      </c>
      <c r="N48" s="8">
        <f t="shared" si="10"/>
        <v>0</v>
      </c>
      <c r="O48" s="8">
        <f t="shared" si="10"/>
        <v>0</v>
      </c>
      <c r="P48" s="45">
        <f t="shared" si="1"/>
        <v>816.55000000000018</v>
      </c>
    </row>
    <row r="49" spans="4:16" x14ac:dyDescent="0.2">
      <c r="H49" s="10"/>
    </row>
    <row r="50" spans="4:16" x14ac:dyDescent="0.2">
      <c r="D50" s="7" t="s">
        <v>140</v>
      </c>
      <c r="E50" s="7" t="s">
        <v>141</v>
      </c>
      <c r="F50" s="7" t="s">
        <v>142</v>
      </c>
      <c r="G50" s="7" t="s">
        <v>143</v>
      </c>
      <c r="H50" s="7" t="s">
        <v>144</v>
      </c>
      <c r="I50" s="7" t="s">
        <v>145</v>
      </c>
      <c r="J50" s="7" t="s">
        <v>146</v>
      </c>
      <c r="K50" s="7" t="s">
        <v>147</v>
      </c>
      <c r="L50" s="7" t="s">
        <v>148</v>
      </c>
      <c r="M50" s="7" t="s">
        <v>149</v>
      </c>
      <c r="N50" s="7" t="s">
        <v>150</v>
      </c>
      <c r="O50" s="7" t="s">
        <v>151</v>
      </c>
      <c r="P50" s="57" t="s">
        <v>152</v>
      </c>
    </row>
    <row r="54" spans="4:16" x14ac:dyDescent="0.2">
      <c r="L54" s="10"/>
    </row>
  </sheetData>
  <mergeCells count="13">
    <mergeCell ref="B2:C3"/>
    <mergeCell ref="B48:C48"/>
    <mergeCell ref="B46:C46"/>
    <mergeCell ref="B12:C12"/>
    <mergeCell ref="B18:C18"/>
    <mergeCell ref="B23:C23"/>
    <mergeCell ref="B25:C25"/>
    <mergeCell ref="B44:C44"/>
    <mergeCell ref="B10:C10"/>
    <mergeCell ref="B5:C5"/>
    <mergeCell ref="B14:C14"/>
    <mergeCell ref="B16:C16"/>
    <mergeCell ref="B42:C42"/>
  </mergeCells>
  <phoneticPr fontId="2" type="noConversion"/>
  <pageMargins left="0.75" right="0.75" top="1" bottom="1" header="0" footer="0"/>
  <pageSetup paperSize="9" orientation="portrait" horizontalDpi="4294967292" verticalDpi="4294967292"/>
  <headerFooter alignWithMargins="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1"/>
  </sheetPr>
  <dimension ref="B2:K18"/>
  <sheetViews>
    <sheetView showGridLines="0" workbookViewId="0">
      <selection activeCell="G23" sqref="G23"/>
    </sheetView>
  </sheetViews>
  <sheetFormatPr baseColWidth="10" defaultRowHeight="12.75" x14ac:dyDescent="0.2"/>
  <cols>
    <col min="1" max="1" width="3.7109375" style="25" customWidth="1"/>
    <col min="2" max="2" width="9.42578125" style="25" customWidth="1"/>
    <col min="3" max="10" width="13" style="25" customWidth="1"/>
    <col min="11" max="11" width="79.140625" style="25" customWidth="1"/>
    <col min="12" max="16384" width="11.42578125" style="25"/>
  </cols>
  <sheetData>
    <row r="2" spans="2:11" ht="18" x14ac:dyDescent="0.2">
      <c r="B2" s="222" t="s">
        <v>44</v>
      </c>
      <c r="C2" s="222"/>
      <c r="D2" s="222"/>
      <c r="E2" s="222"/>
      <c r="F2" s="222"/>
      <c r="G2" s="222"/>
      <c r="H2" s="222"/>
      <c r="I2" s="222"/>
      <c r="J2" s="222"/>
      <c r="K2" s="58"/>
    </row>
    <row r="4" spans="2:11" ht="21" customHeight="1" x14ac:dyDescent="0.2">
      <c r="B4" s="72" t="s">
        <v>45</v>
      </c>
      <c r="C4" s="62" t="s">
        <v>46</v>
      </c>
      <c r="D4" s="63" t="s">
        <v>47</v>
      </c>
      <c r="E4" s="61" t="s">
        <v>48</v>
      </c>
      <c r="F4" s="63" t="s">
        <v>49</v>
      </c>
      <c r="G4" s="61" t="s">
        <v>124</v>
      </c>
      <c r="H4" s="63" t="s">
        <v>126</v>
      </c>
      <c r="I4" s="61" t="s">
        <v>43</v>
      </c>
      <c r="J4" s="63" t="s">
        <v>3</v>
      </c>
      <c r="K4" s="68" t="s">
        <v>50</v>
      </c>
    </row>
    <row r="5" spans="2:11" ht="24" customHeight="1" x14ac:dyDescent="0.2">
      <c r="B5" s="190" t="s">
        <v>140</v>
      </c>
      <c r="C5" s="76">
        <f>SUM(D5:J5)</f>
        <v>250</v>
      </c>
      <c r="D5" s="65">
        <v>40</v>
      </c>
      <c r="E5" s="65"/>
      <c r="F5" s="65">
        <v>150</v>
      </c>
      <c r="G5" s="65"/>
      <c r="H5" s="65"/>
      <c r="I5" s="65">
        <v>60</v>
      </c>
      <c r="J5" s="65"/>
      <c r="K5" s="60" t="s">
        <v>125</v>
      </c>
    </row>
    <row r="6" spans="2:11" ht="24" customHeight="1" x14ac:dyDescent="0.2">
      <c r="B6" s="191" t="s">
        <v>141</v>
      </c>
      <c r="C6" s="77">
        <f t="shared" ref="C6:C16" si="0">SUM(D6:J6)</f>
        <v>0</v>
      </c>
      <c r="D6" s="66"/>
      <c r="E6" s="67"/>
      <c r="F6" s="66"/>
      <c r="G6" s="67"/>
      <c r="H6" s="66"/>
      <c r="I6" s="67"/>
      <c r="J6" s="66"/>
      <c r="K6" s="75"/>
    </row>
    <row r="7" spans="2:11" ht="24" customHeight="1" x14ac:dyDescent="0.2">
      <c r="B7" s="190" t="s">
        <v>142</v>
      </c>
      <c r="C7" s="78">
        <f t="shared" si="0"/>
        <v>0</v>
      </c>
      <c r="D7" s="65"/>
      <c r="E7" s="65"/>
      <c r="F7" s="65"/>
      <c r="G7" s="65"/>
      <c r="H7" s="65"/>
      <c r="I7" s="65"/>
      <c r="J7" s="65"/>
      <c r="K7" s="74"/>
    </row>
    <row r="8" spans="2:11" ht="24" customHeight="1" x14ac:dyDescent="0.2">
      <c r="B8" s="191" t="s">
        <v>143</v>
      </c>
      <c r="C8" s="77">
        <f t="shared" si="0"/>
        <v>0</v>
      </c>
      <c r="D8" s="66"/>
      <c r="E8" s="67"/>
      <c r="F8" s="66"/>
      <c r="G8" s="67"/>
      <c r="H8" s="66"/>
      <c r="I8" s="67"/>
      <c r="J8" s="66"/>
      <c r="K8" s="75"/>
    </row>
    <row r="9" spans="2:11" ht="24" customHeight="1" x14ac:dyDescent="0.2">
      <c r="B9" s="190" t="s">
        <v>144</v>
      </c>
      <c r="C9" s="78">
        <f t="shared" si="0"/>
        <v>0</v>
      </c>
      <c r="D9" s="65"/>
      <c r="E9" s="65"/>
      <c r="F9" s="65"/>
      <c r="G9" s="65"/>
      <c r="H9" s="65"/>
      <c r="I9" s="65"/>
      <c r="J9" s="65"/>
      <c r="K9" s="74"/>
    </row>
    <row r="10" spans="2:11" ht="24" customHeight="1" x14ac:dyDescent="0.2">
      <c r="B10" s="191" t="s">
        <v>145</v>
      </c>
      <c r="C10" s="77">
        <f t="shared" si="0"/>
        <v>0</v>
      </c>
      <c r="D10" s="66"/>
      <c r="E10" s="67"/>
      <c r="F10" s="66"/>
      <c r="G10" s="67"/>
      <c r="H10" s="66"/>
      <c r="I10" s="67"/>
      <c r="J10" s="66"/>
      <c r="K10" s="75"/>
    </row>
    <row r="11" spans="2:11" ht="24" customHeight="1" x14ac:dyDescent="0.2">
      <c r="B11" s="190" t="s">
        <v>146</v>
      </c>
      <c r="C11" s="78">
        <f t="shared" si="0"/>
        <v>0</v>
      </c>
      <c r="D11" s="65"/>
      <c r="E11" s="65"/>
      <c r="F11" s="65"/>
      <c r="G11" s="65"/>
      <c r="H11" s="65"/>
      <c r="I11" s="65"/>
      <c r="J11" s="65"/>
      <c r="K11" s="74"/>
    </row>
    <row r="12" spans="2:11" ht="24" customHeight="1" x14ac:dyDescent="0.2">
      <c r="B12" s="191" t="s">
        <v>147</v>
      </c>
      <c r="C12" s="77">
        <f t="shared" si="0"/>
        <v>0</v>
      </c>
      <c r="D12" s="66"/>
      <c r="E12" s="67"/>
      <c r="F12" s="66"/>
      <c r="G12" s="67"/>
      <c r="H12" s="66"/>
      <c r="I12" s="67"/>
      <c r="J12" s="66"/>
      <c r="K12" s="75"/>
    </row>
    <row r="13" spans="2:11" ht="24" customHeight="1" x14ac:dyDescent="0.2">
      <c r="B13" s="190" t="s">
        <v>148</v>
      </c>
      <c r="C13" s="78">
        <f t="shared" si="0"/>
        <v>0</v>
      </c>
      <c r="D13" s="65"/>
      <c r="E13" s="65"/>
      <c r="F13" s="65"/>
      <c r="G13" s="65"/>
      <c r="H13" s="65"/>
      <c r="I13" s="65"/>
      <c r="J13" s="65"/>
      <c r="K13" s="74"/>
    </row>
    <row r="14" spans="2:11" ht="24" customHeight="1" x14ac:dyDescent="0.2">
      <c r="B14" s="191" t="s">
        <v>149</v>
      </c>
      <c r="C14" s="77">
        <f t="shared" si="0"/>
        <v>0</v>
      </c>
      <c r="D14" s="66"/>
      <c r="E14" s="67"/>
      <c r="F14" s="66"/>
      <c r="G14" s="67"/>
      <c r="H14" s="66"/>
      <c r="I14" s="67"/>
      <c r="J14" s="66"/>
      <c r="K14" s="75"/>
    </row>
    <row r="15" spans="2:11" ht="24" customHeight="1" x14ac:dyDescent="0.2">
      <c r="B15" s="190" t="s">
        <v>150</v>
      </c>
      <c r="C15" s="78">
        <f t="shared" si="0"/>
        <v>0</v>
      </c>
      <c r="D15" s="65"/>
      <c r="E15" s="65"/>
      <c r="F15" s="65"/>
      <c r="G15" s="65"/>
      <c r="H15" s="65"/>
      <c r="I15" s="65"/>
      <c r="J15" s="65"/>
      <c r="K15" s="74"/>
    </row>
    <row r="16" spans="2:11" ht="24" customHeight="1" x14ac:dyDescent="0.2">
      <c r="B16" s="191" t="s">
        <v>151</v>
      </c>
      <c r="C16" s="77">
        <f t="shared" si="0"/>
        <v>0</v>
      </c>
      <c r="D16" s="66"/>
      <c r="E16" s="67"/>
      <c r="F16" s="66"/>
      <c r="G16" s="67"/>
      <c r="H16" s="66"/>
      <c r="I16" s="67"/>
      <c r="J16" s="66"/>
      <c r="K16" s="75"/>
    </row>
    <row r="17" spans="2:11" ht="21" customHeight="1" x14ac:dyDescent="0.2">
      <c r="B17" s="73" t="s">
        <v>139</v>
      </c>
      <c r="C17" s="71">
        <f t="shared" ref="C17:J17" si="1">SUM(C5:C16)</f>
        <v>250</v>
      </c>
      <c r="D17" s="69">
        <f t="shared" si="1"/>
        <v>40</v>
      </c>
      <c r="E17" s="70">
        <f t="shared" si="1"/>
        <v>0</v>
      </c>
      <c r="F17" s="69">
        <f t="shared" si="1"/>
        <v>150</v>
      </c>
      <c r="G17" s="70">
        <f>SUM(G5:G16)</f>
        <v>0</v>
      </c>
      <c r="H17" s="69">
        <f t="shared" si="1"/>
        <v>0</v>
      </c>
      <c r="I17" s="70">
        <f t="shared" si="1"/>
        <v>60</v>
      </c>
      <c r="J17" s="69">
        <f t="shared" si="1"/>
        <v>0</v>
      </c>
      <c r="K17" s="60"/>
    </row>
    <row r="18" spans="2:11" x14ac:dyDescent="0.2">
      <c r="B18" s="59"/>
    </row>
  </sheetData>
  <mergeCells count="1">
    <mergeCell ref="B2:J2"/>
  </mergeCells>
  <phoneticPr fontId="2" type="noConversion"/>
  <pageMargins left="0.75" right="0.75" top="1" bottom="1" header="0" footer="0"/>
  <pageSetup paperSize="9" orientation="portrait" horizontalDpi="4294967292" verticalDpi="4294967292"/>
  <headerFooter alignWithMargins="0"/>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0"/>
  </sheetPr>
  <dimension ref="A1:S521"/>
  <sheetViews>
    <sheetView showGridLines="0" zoomScale="115" zoomScaleNormal="115" workbookViewId="0">
      <selection activeCell="E13" sqref="E13"/>
    </sheetView>
  </sheetViews>
  <sheetFormatPr baseColWidth="10" defaultRowHeight="12.75" x14ac:dyDescent="0.2"/>
  <cols>
    <col min="1" max="1" width="7.7109375" style="192" bestFit="1" customWidth="1"/>
    <col min="2" max="2" width="3.7109375" style="192" customWidth="1"/>
    <col min="3" max="3" width="11.85546875" style="25" customWidth="1"/>
    <col min="4" max="13" width="12.140625" style="25" customWidth="1"/>
    <col min="14" max="14" width="2" style="25" customWidth="1"/>
    <col min="15" max="17" width="11.42578125" style="25"/>
    <col min="18" max="18" width="48.7109375" style="25" customWidth="1"/>
    <col min="19" max="16384" width="11.42578125" style="25"/>
  </cols>
  <sheetData>
    <row r="1" spans="1:19" ht="7.5" customHeight="1" x14ac:dyDescent="0.2"/>
    <row r="2" spans="1:19" ht="23.25" x14ac:dyDescent="0.2">
      <c r="A2" s="239" t="s">
        <v>128</v>
      </c>
      <c r="B2" s="239"/>
      <c r="C2" s="239"/>
      <c r="D2" s="239"/>
      <c r="E2" s="239"/>
      <c r="F2" s="239"/>
      <c r="G2" s="239"/>
      <c r="H2" s="239"/>
      <c r="I2" s="239"/>
      <c r="J2" s="239"/>
      <c r="K2" s="239"/>
      <c r="L2" s="239"/>
      <c r="M2" s="239"/>
      <c r="N2" s="239"/>
      <c r="O2" s="24"/>
      <c r="P2" s="24"/>
      <c r="Q2" s="24"/>
      <c r="R2" s="24"/>
    </row>
    <row r="3" spans="1:19" ht="6.75" customHeight="1" thickBot="1" x14ac:dyDescent="0.25">
      <c r="A3" s="193"/>
      <c r="B3" s="193"/>
      <c r="C3" s="79"/>
      <c r="D3" s="79"/>
      <c r="E3" s="79"/>
      <c r="F3" s="79"/>
      <c r="G3" s="80"/>
      <c r="H3" s="24"/>
      <c r="I3" s="24"/>
      <c r="J3" s="24"/>
      <c r="K3" s="81"/>
      <c r="L3" s="81"/>
      <c r="M3" s="81"/>
      <c r="N3" s="82"/>
      <c r="O3" s="81"/>
      <c r="P3" s="24"/>
      <c r="Q3" s="81"/>
      <c r="R3" s="81"/>
      <c r="S3" s="83"/>
    </row>
    <row r="4" spans="1:19" ht="14.25" customHeight="1" x14ac:dyDescent="0.2">
      <c r="A4" s="194"/>
      <c r="B4" s="194"/>
      <c r="C4" s="248" t="s">
        <v>10</v>
      </c>
      <c r="D4" s="250" t="s">
        <v>8</v>
      </c>
      <c r="E4" s="251"/>
      <c r="F4" s="240" t="s">
        <v>11</v>
      </c>
      <c r="G4" s="240" t="s">
        <v>12</v>
      </c>
      <c r="H4" s="240" t="s">
        <v>43</v>
      </c>
      <c r="I4" s="240" t="s">
        <v>42</v>
      </c>
      <c r="J4" s="240" t="s">
        <v>13</v>
      </c>
      <c r="K4" s="228" t="s">
        <v>3</v>
      </c>
      <c r="L4" s="226" t="s">
        <v>30</v>
      </c>
      <c r="M4" s="228" t="s">
        <v>31</v>
      </c>
      <c r="N4" s="20"/>
      <c r="O4" s="242" t="s">
        <v>64</v>
      </c>
      <c r="P4" s="243"/>
      <c r="Q4" s="243"/>
      <c r="R4" s="244"/>
    </row>
    <row r="5" spans="1:19" ht="15" customHeight="1" thickBot="1" x14ac:dyDescent="0.25">
      <c r="A5" s="194"/>
      <c r="B5" s="194"/>
      <c r="C5" s="249"/>
      <c r="D5" s="18" t="s">
        <v>14</v>
      </c>
      <c r="E5" s="19" t="s">
        <v>15</v>
      </c>
      <c r="F5" s="241"/>
      <c r="G5" s="241"/>
      <c r="H5" s="241"/>
      <c r="I5" s="241"/>
      <c r="J5" s="241"/>
      <c r="K5" s="229"/>
      <c r="L5" s="227"/>
      <c r="M5" s="229"/>
      <c r="N5" s="20"/>
      <c r="O5" s="245"/>
      <c r="P5" s="246"/>
      <c r="Q5" s="246"/>
      <c r="R5" s="247"/>
    </row>
    <row r="6" spans="1:19" x14ac:dyDescent="0.2">
      <c r="A6" s="195" t="str">
        <f>TEXT(B6,"Dddd")</f>
        <v>sábado</v>
      </c>
      <c r="B6" s="195">
        <f>DATE('Situación general'!B2,1,1)</f>
        <v>44562</v>
      </c>
      <c r="C6" s="84">
        <f t="shared" ref="C6:C36" si="0">SUM(D6:N6)</f>
        <v>47.33</v>
      </c>
      <c r="D6" s="85">
        <v>45.33</v>
      </c>
      <c r="E6" s="85"/>
      <c r="F6" s="86"/>
      <c r="G6" s="87"/>
      <c r="H6" s="86"/>
      <c r="I6" s="88"/>
      <c r="J6" s="89">
        <v>2</v>
      </c>
      <c r="K6" s="90"/>
      <c r="L6" s="91"/>
      <c r="M6" s="92"/>
      <c r="N6" s="93"/>
      <c r="O6" s="273" t="s">
        <v>56</v>
      </c>
      <c r="P6" s="274"/>
      <c r="Q6" s="274"/>
      <c r="R6" s="275"/>
    </row>
    <row r="7" spans="1:19" x14ac:dyDescent="0.2">
      <c r="A7" s="196" t="str">
        <f t="shared" ref="A7:A36" si="1">TEXT(B7,"Dddd")</f>
        <v>domingo</v>
      </c>
      <c r="B7" s="196">
        <f>+B6+1</f>
        <v>44563</v>
      </c>
      <c r="C7" s="94">
        <f t="shared" si="0"/>
        <v>42.45</v>
      </c>
      <c r="D7" s="95"/>
      <c r="E7" s="95"/>
      <c r="F7" s="64"/>
      <c r="G7" s="64"/>
      <c r="H7" s="64"/>
      <c r="I7" s="96">
        <v>30</v>
      </c>
      <c r="J7" s="96"/>
      <c r="K7" s="97"/>
      <c r="L7" s="98">
        <v>12.45</v>
      </c>
      <c r="M7" s="99"/>
      <c r="N7" s="93"/>
      <c r="O7" s="258" t="s">
        <v>54</v>
      </c>
      <c r="P7" s="259"/>
      <c r="Q7" s="259"/>
      <c r="R7" s="260"/>
    </row>
    <row r="8" spans="1:19" x14ac:dyDescent="0.2">
      <c r="A8" s="196" t="str">
        <f t="shared" si="1"/>
        <v>lunes</v>
      </c>
      <c r="B8" s="196">
        <f t="shared" ref="B8:B36" si="2">+B7+1</f>
        <v>44564</v>
      </c>
      <c r="C8" s="100">
        <f t="shared" si="0"/>
        <v>12.6</v>
      </c>
      <c r="D8" s="101"/>
      <c r="E8" s="101"/>
      <c r="F8" s="66">
        <v>12.6</v>
      </c>
      <c r="G8" s="67"/>
      <c r="H8" s="66"/>
      <c r="I8" s="102"/>
      <c r="J8" s="103"/>
      <c r="K8" s="104"/>
      <c r="L8" s="105"/>
      <c r="M8" s="106"/>
      <c r="N8" s="93"/>
      <c r="O8" s="255" t="s">
        <v>55</v>
      </c>
      <c r="P8" s="256"/>
      <c r="Q8" s="256"/>
      <c r="R8" s="257"/>
    </row>
    <row r="9" spans="1:19" x14ac:dyDescent="0.2">
      <c r="A9" s="196" t="str">
        <f t="shared" si="1"/>
        <v>martes</v>
      </c>
      <c r="B9" s="196">
        <f t="shared" si="2"/>
        <v>44565</v>
      </c>
      <c r="C9" s="94">
        <f t="shared" si="0"/>
        <v>0</v>
      </c>
      <c r="D9" s="95"/>
      <c r="E9" s="95"/>
      <c r="F9" s="64"/>
      <c r="G9" s="64"/>
      <c r="H9" s="64"/>
      <c r="I9" s="96"/>
      <c r="J9" s="96"/>
      <c r="K9" s="97"/>
      <c r="L9" s="107"/>
      <c r="M9" s="99"/>
      <c r="N9" s="93"/>
      <c r="O9" s="258"/>
      <c r="P9" s="259"/>
      <c r="Q9" s="259"/>
      <c r="R9" s="260"/>
    </row>
    <row r="10" spans="1:19" x14ac:dyDescent="0.2">
      <c r="A10" s="196" t="str">
        <f t="shared" si="1"/>
        <v>miércoles</v>
      </c>
      <c r="B10" s="196">
        <f t="shared" si="2"/>
        <v>44566</v>
      </c>
      <c r="C10" s="100">
        <f t="shared" si="0"/>
        <v>0</v>
      </c>
      <c r="D10" s="101"/>
      <c r="E10" s="101"/>
      <c r="F10" s="66"/>
      <c r="G10" s="67"/>
      <c r="H10" s="66"/>
      <c r="I10" s="102"/>
      <c r="J10" s="103"/>
      <c r="K10" s="104"/>
      <c r="L10" s="108"/>
      <c r="M10" s="106"/>
      <c r="N10" s="93"/>
      <c r="O10" s="255"/>
      <c r="P10" s="256"/>
      <c r="Q10" s="256"/>
      <c r="R10" s="257"/>
    </row>
    <row r="11" spans="1:19" x14ac:dyDescent="0.2">
      <c r="A11" s="196" t="str">
        <f t="shared" si="1"/>
        <v>jueves</v>
      </c>
      <c r="B11" s="196">
        <f t="shared" si="2"/>
        <v>44567</v>
      </c>
      <c r="C11" s="94">
        <f t="shared" si="0"/>
        <v>0</v>
      </c>
      <c r="D11" s="95"/>
      <c r="E11" s="95"/>
      <c r="F11" s="64"/>
      <c r="G11" s="64"/>
      <c r="H11" s="64"/>
      <c r="I11" s="96"/>
      <c r="J11" s="96"/>
      <c r="K11" s="97"/>
      <c r="L11" s="107"/>
      <c r="M11" s="99"/>
      <c r="N11" s="93"/>
      <c r="O11" s="258"/>
      <c r="P11" s="259"/>
      <c r="Q11" s="259"/>
      <c r="R11" s="260"/>
    </row>
    <row r="12" spans="1:19" x14ac:dyDescent="0.2">
      <c r="A12" s="196" t="str">
        <f t="shared" si="1"/>
        <v>viernes</v>
      </c>
      <c r="B12" s="196">
        <f t="shared" si="2"/>
        <v>44568</v>
      </c>
      <c r="C12" s="100">
        <f t="shared" si="0"/>
        <v>0</v>
      </c>
      <c r="D12" s="101"/>
      <c r="E12" s="101"/>
      <c r="F12" s="66"/>
      <c r="G12" s="67"/>
      <c r="H12" s="66"/>
      <c r="I12" s="102"/>
      <c r="J12" s="103"/>
      <c r="K12" s="104"/>
      <c r="L12" s="108"/>
      <c r="M12" s="106"/>
      <c r="N12" s="93"/>
      <c r="O12" s="255"/>
      <c r="P12" s="256"/>
      <c r="Q12" s="256"/>
      <c r="R12" s="257"/>
    </row>
    <row r="13" spans="1:19" x14ac:dyDescent="0.2">
      <c r="A13" s="196" t="str">
        <f t="shared" si="1"/>
        <v>sábado</v>
      </c>
      <c r="B13" s="196">
        <f t="shared" si="2"/>
        <v>44569</v>
      </c>
      <c r="C13" s="94">
        <f t="shared" si="0"/>
        <v>0</v>
      </c>
      <c r="D13" s="95"/>
      <c r="E13" s="95"/>
      <c r="F13" s="64"/>
      <c r="G13" s="64"/>
      <c r="H13" s="64"/>
      <c r="I13" s="96"/>
      <c r="J13" s="96"/>
      <c r="K13" s="97"/>
      <c r="L13" s="107"/>
      <c r="M13" s="99"/>
      <c r="N13" s="93"/>
      <c r="O13" s="258"/>
      <c r="P13" s="259"/>
      <c r="Q13" s="259"/>
      <c r="R13" s="260"/>
    </row>
    <row r="14" spans="1:19" x14ac:dyDescent="0.2">
      <c r="A14" s="196" t="str">
        <f t="shared" si="1"/>
        <v>domingo</v>
      </c>
      <c r="B14" s="196">
        <f t="shared" si="2"/>
        <v>44570</v>
      </c>
      <c r="C14" s="100">
        <f t="shared" si="0"/>
        <v>0</v>
      </c>
      <c r="D14" s="101"/>
      <c r="E14" s="101"/>
      <c r="F14" s="66"/>
      <c r="G14" s="67"/>
      <c r="H14" s="66"/>
      <c r="I14" s="102"/>
      <c r="J14" s="103"/>
      <c r="K14" s="104"/>
      <c r="L14" s="108"/>
      <c r="M14" s="106"/>
      <c r="N14" s="93"/>
      <c r="O14" s="255"/>
      <c r="P14" s="256"/>
      <c r="Q14" s="256"/>
      <c r="R14" s="257"/>
    </row>
    <row r="15" spans="1:19" x14ac:dyDescent="0.2">
      <c r="A15" s="196" t="str">
        <f t="shared" si="1"/>
        <v>lunes</v>
      </c>
      <c r="B15" s="196">
        <f t="shared" si="2"/>
        <v>44571</v>
      </c>
      <c r="C15" s="94">
        <f t="shared" si="0"/>
        <v>0</v>
      </c>
      <c r="D15" s="95"/>
      <c r="E15" s="95"/>
      <c r="F15" s="64"/>
      <c r="G15" s="64"/>
      <c r="H15" s="64"/>
      <c r="I15" s="96"/>
      <c r="J15" s="96"/>
      <c r="K15" s="97"/>
      <c r="L15" s="107"/>
      <c r="M15" s="99"/>
      <c r="N15" s="93"/>
      <c r="O15" s="258"/>
      <c r="P15" s="259"/>
      <c r="Q15" s="259"/>
      <c r="R15" s="260"/>
    </row>
    <row r="16" spans="1:19" x14ac:dyDescent="0.2">
      <c r="A16" s="196" t="str">
        <f t="shared" si="1"/>
        <v>martes</v>
      </c>
      <c r="B16" s="196">
        <f t="shared" si="2"/>
        <v>44572</v>
      </c>
      <c r="C16" s="100">
        <f t="shared" si="0"/>
        <v>0</v>
      </c>
      <c r="D16" s="101"/>
      <c r="E16" s="67"/>
      <c r="F16" s="66"/>
      <c r="G16" s="67"/>
      <c r="H16" s="66"/>
      <c r="I16" s="102"/>
      <c r="J16" s="103"/>
      <c r="K16" s="104"/>
      <c r="L16" s="105"/>
      <c r="M16" s="106"/>
      <c r="N16" s="93"/>
      <c r="O16" s="261"/>
      <c r="P16" s="262"/>
      <c r="Q16" s="262"/>
      <c r="R16" s="263"/>
    </row>
    <row r="17" spans="1:18" x14ac:dyDescent="0.2">
      <c r="A17" s="196" t="str">
        <f t="shared" si="1"/>
        <v>miércoles</v>
      </c>
      <c r="B17" s="196">
        <f t="shared" si="2"/>
        <v>44573</v>
      </c>
      <c r="C17" s="94">
        <f t="shared" si="0"/>
        <v>0</v>
      </c>
      <c r="D17" s="95"/>
      <c r="E17" s="65"/>
      <c r="F17" s="64"/>
      <c r="G17" s="64"/>
      <c r="H17" s="64"/>
      <c r="I17" s="96"/>
      <c r="J17" s="96"/>
      <c r="K17" s="97"/>
      <c r="L17" s="109"/>
      <c r="M17" s="110"/>
      <c r="N17" s="93"/>
      <c r="O17" s="258"/>
      <c r="P17" s="259"/>
      <c r="Q17" s="259"/>
      <c r="R17" s="260"/>
    </row>
    <row r="18" spans="1:18" x14ac:dyDescent="0.2">
      <c r="A18" s="196" t="str">
        <f t="shared" si="1"/>
        <v>jueves</v>
      </c>
      <c r="B18" s="196">
        <f t="shared" si="2"/>
        <v>44574</v>
      </c>
      <c r="C18" s="100">
        <f t="shared" si="0"/>
        <v>0</v>
      </c>
      <c r="D18" s="101"/>
      <c r="E18" s="67"/>
      <c r="F18" s="66"/>
      <c r="G18" s="67"/>
      <c r="H18" s="66"/>
      <c r="I18" s="102"/>
      <c r="J18" s="103"/>
      <c r="K18" s="104"/>
      <c r="L18" s="108"/>
      <c r="M18" s="106"/>
      <c r="N18" s="93"/>
      <c r="O18" s="255"/>
      <c r="P18" s="256"/>
      <c r="Q18" s="256"/>
      <c r="R18" s="257"/>
    </row>
    <row r="19" spans="1:18" x14ac:dyDescent="0.2">
      <c r="A19" s="196" t="str">
        <f t="shared" si="1"/>
        <v>viernes</v>
      </c>
      <c r="B19" s="196">
        <f t="shared" si="2"/>
        <v>44575</v>
      </c>
      <c r="C19" s="94">
        <f t="shared" si="0"/>
        <v>0</v>
      </c>
      <c r="D19" s="95"/>
      <c r="E19" s="65"/>
      <c r="F19" s="64"/>
      <c r="G19" s="64"/>
      <c r="H19" s="64"/>
      <c r="I19" s="96"/>
      <c r="J19" s="96"/>
      <c r="K19" s="97"/>
      <c r="L19" s="107"/>
      <c r="M19" s="99"/>
      <c r="N19" s="93"/>
      <c r="O19" s="258"/>
      <c r="P19" s="259"/>
      <c r="Q19" s="259"/>
      <c r="R19" s="260"/>
    </row>
    <row r="20" spans="1:18" x14ac:dyDescent="0.2">
      <c r="A20" s="196" t="str">
        <f t="shared" si="1"/>
        <v>sábado</v>
      </c>
      <c r="B20" s="196">
        <f t="shared" si="2"/>
        <v>44576</v>
      </c>
      <c r="C20" s="100">
        <f t="shared" si="0"/>
        <v>0</v>
      </c>
      <c r="D20" s="101"/>
      <c r="E20" s="67"/>
      <c r="F20" s="66"/>
      <c r="G20" s="67"/>
      <c r="H20" s="66"/>
      <c r="I20" s="102"/>
      <c r="J20" s="103"/>
      <c r="K20" s="104"/>
      <c r="L20" s="108"/>
      <c r="M20" s="106"/>
      <c r="N20" s="93"/>
      <c r="O20" s="255"/>
      <c r="P20" s="256"/>
      <c r="Q20" s="256"/>
      <c r="R20" s="257"/>
    </row>
    <row r="21" spans="1:18" x14ac:dyDescent="0.2">
      <c r="A21" s="196" t="str">
        <f t="shared" si="1"/>
        <v>domingo</v>
      </c>
      <c r="B21" s="196">
        <f t="shared" si="2"/>
        <v>44577</v>
      </c>
      <c r="C21" s="94">
        <f t="shared" si="0"/>
        <v>0</v>
      </c>
      <c r="D21" s="95"/>
      <c r="E21" s="65"/>
      <c r="F21" s="64"/>
      <c r="G21" s="64"/>
      <c r="H21" s="64"/>
      <c r="I21" s="96"/>
      <c r="J21" s="96"/>
      <c r="K21" s="97"/>
      <c r="L21" s="98"/>
      <c r="M21" s="110"/>
      <c r="N21" s="93"/>
      <c r="O21" s="258"/>
      <c r="P21" s="259"/>
      <c r="Q21" s="259"/>
      <c r="R21" s="260"/>
    </row>
    <row r="22" spans="1:18" x14ac:dyDescent="0.2">
      <c r="A22" s="196" t="str">
        <f t="shared" si="1"/>
        <v>lunes</v>
      </c>
      <c r="B22" s="196">
        <f t="shared" si="2"/>
        <v>44578</v>
      </c>
      <c r="C22" s="100">
        <f t="shared" si="0"/>
        <v>0</v>
      </c>
      <c r="D22" s="101"/>
      <c r="E22" s="111"/>
      <c r="F22" s="66"/>
      <c r="G22" s="67"/>
      <c r="H22" s="66"/>
      <c r="I22" s="102"/>
      <c r="J22" s="103"/>
      <c r="K22" s="104"/>
      <c r="L22" s="105"/>
      <c r="M22" s="106"/>
      <c r="N22" s="93"/>
      <c r="O22" s="255"/>
      <c r="P22" s="256"/>
      <c r="Q22" s="256"/>
      <c r="R22" s="257"/>
    </row>
    <row r="23" spans="1:18" x14ac:dyDescent="0.2">
      <c r="A23" s="196" t="str">
        <f t="shared" si="1"/>
        <v>martes</v>
      </c>
      <c r="B23" s="196">
        <f t="shared" si="2"/>
        <v>44579</v>
      </c>
      <c r="C23" s="94">
        <f t="shared" si="0"/>
        <v>0</v>
      </c>
      <c r="D23" s="95"/>
      <c r="E23" s="95"/>
      <c r="F23" s="64"/>
      <c r="G23" s="64"/>
      <c r="H23" s="64"/>
      <c r="I23" s="96"/>
      <c r="J23" s="96"/>
      <c r="K23" s="97"/>
      <c r="L23" s="107"/>
      <c r="M23" s="99"/>
      <c r="N23" s="93"/>
      <c r="O23" s="258"/>
      <c r="P23" s="259"/>
      <c r="Q23" s="259"/>
      <c r="R23" s="260"/>
    </row>
    <row r="24" spans="1:18" x14ac:dyDescent="0.2">
      <c r="A24" s="196" t="str">
        <f t="shared" si="1"/>
        <v>miércoles</v>
      </c>
      <c r="B24" s="196">
        <f t="shared" si="2"/>
        <v>44580</v>
      </c>
      <c r="C24" s="100">
        <f t="shared" si="0"/>
        <v>0</v>
      </c>
      <c r="D24" s="101"/>
      <c r="E24" s="101"/>
      <c r="F24" s="66"/>
      <c r="G24" s="67"/>
      <c r="H24" s="66"/>
      <c r="I24" s="102"/>
      <c r="J24" s="103"/>
      <c r="K24" s="104"/>
      <c r="L24" s="108"/>
      <c r="M24" s="106"/>
      <c r="N24" s="93"/>
      <c r="O24" s="255"/>
      <c r="P24" s="256"/>
      <c r="Q24" s="256"/>
      <c r="R24" s="257"/>
    </row>
    <row r="25" spans="1:18" x14ac:dyDescent="0.2">
      <c r="A25" s="196" t="str">
        <f t="shared" si="1"/>
        <v>jueves</v>
      </c>
      <c r="B25" s="196">
        <f t="shared" si="2"/>
        <v>44581</v>
      </c>
      <c r="C25" s="94">
        <f t="shared" si="0"/>
        <v>0</v>
      </c>
      <c r="D25" s="95"/>
      <c r="E25" s="95"/>
      <c r="F25" s="64"/>
      <c r="G25" s="64"/>
      <c r="H25" s="64"/>
      <c r="I25" s="96"/>
      <c r="J25" s="96"/>
      <c r="K25" s="97"/>
      <c r="L25" s="107"/>
      <c r="M25" s="99"/>
      <c r="N25" s="93"/>
      <c r="O25" s="258"/>
      <c r="P25" s="259"/>
      <c r="Q25" s="259"/>
      <c r="R25" s="260"/>
    </row>
    <row r="26" spans="1:18" x14ac:dyDescent="0.2">
      <c r="A26" s="196" t="str">
        <f t="shared" si="1"/>
        <v>viernes</v>
      </c>
      <c r="B26" s="196">
        <f t="shared" si="2"/>
        <v>44582</v>
      </c>
      <c r="C26" s="100">
        <f t="shared" si="0"/>
        <v>0</v>
      </c>
      <c r="D26" s="101"/>
      <c r="E26" s="101"/>
      <c r="F26" s="66"/>
      <c r="G26" s="67"/>
      <c r="H26" s="66"/>
      <c r="I26" s="102"/>
      <c r="J26" s="103"/>
      <c r="K26" s="104"/>
      <c r="L26" s="108"/>
      <c r="M26" s="106"/>
      <c r="N26" s="93"/>
      <c r="O26" s="255"/>
      <c r="P26" s="256"/>
      <c r="Q26" s="256"/>
      <c r="R26" s="257"/>
    </row>
    <row r="27" spans="1:18" x14ac:dyDescent="0.2">
      <c r="A27" s="196" t="str">
        <f t="shared" si="1"/>
        <v>sábado</v>
      </c>
      <c r="B27" s="196">
        <f t="shared" si="2"/>
        <v>44583</v>
      </c>
      <c r="C27" s="94">
        <f t="shared" si="0"/>
        <v>0</v>
      </c>
      <c r="D27" s="95"/>
      <c r="E27" s="95"/>
      <c r="F27" s="64"/>
      <c r="G27" s="64"/>
      <c r="H27" s="64"/>
      <c r="I27" s="96"/>
      <c r="J27" s="96"/>
      <c r="K27" s="97"/>
      <c r="L27" s="109"/>
      <c r="M27" s="99"/>
      <c r="N27" s="93"/>
      <c r="O27" s="258"/>
      <c r="P27" s="259"/>
      <c r="Q27" s="259"/>
      <c r="R27" s="260"/>
    </row>
    <row r="28" spans="1:18" x14ac:dyDescent="0.2">
      <c r="A28" s="196" t="str">
        <f t="shared" si="1"/>
        <v>domingo</v>
      </c>
      <c r="B28" s="196">
        <f t="shared" si="2"/>
        <v>44584</v>
      </c>
      <c r="C28" s="100">
        <f t="shared" si="0"/>
        <v>0</v>
      </c>
      <c r="D28" s="101"/>
      <c r="E28" s="101"/>
      <c r="F28" s="66"/>
      <c r="G28" s="67"/>
      <c r="H28" s="66"/>
      <c r="I28" s="102"/>
      <c r="J28" s="103"/>
      <c r="K28" s="104"/>
      <c r="L28" s="108"/>
      <c r="M28" s="106"/>
      <c r="N28" s="93"/>
      <c r="O28" s="261"/>
      <c r="P28" s="262"/>
      <c r="Q28" s="262"/>
      <c r="R28" s="263"/>
    </row>
    <row r="29" spans="1:18" x14ac:dyDescent="0.2">
      <c r="A29" s="196" t="str">
        <f t="shared" si="1"/>
        <v>lunes</v>
      </c>
      <c r="B29" s="196">
        <f t="shared" si="2"/>
        <v>44585</v>
      </c>
      <c r="C29" s="94">
        <f t="shared" si="0"/>
        <v>0</v>
      </c>
      <c r="D29" s="112"/>
      <c r="E29" s="112"/>
      <c r="F29" s="64"/>
      <c r="G29" s="64"/>
      <c r="H29" s="64"/>
      <c r="I29" s="96"/>
      <c r="J29" s="96"/>
      <c r="K29" s="97"/>
      <c r="L29" s="93"/>
      <c r="M29" s="99"/>
      <c r="N29" s="93"/>
      <c r="O29" s="258"/>
      <c r="P29" s="259"/>
      <c r="Q29" s="259"/>
      <c r="R29" s="260"/>
    </row>
    <row r="30" spans="1:18" x14ac:dyDescent="0.2">
      <c r="A30" s="196" t="str">
        <f t="shared" si="1"/>
        <v>martes</v>
      </c>
      <c r="B30" s="196">
        <f t="shared" si="2"/>
        <v>44586</v>
      </c>
      <c r="C30" s="100">
        <f t="shared" si="0"/>
        <v>0</v>
      </c>
      <c r="D30" s="113"/>
      <c r="E30" s="67"/>
      <c r="F30" s="66"/>
      <c r="G30" s="67"/>
      <c r="H30" s="66"/>
      <c r="I30" s="102"/>
      <c r="J30" s="103"/>
      <c r="K30" s="104"/>
      <c r="L30" s="108"/>
      <c r="M30" s="106"/>
      <c r="N30" s="93"/>
      <c r="O30" s="255"/>
      <c r="P30" s="256"/>
      <c r="Q30" s="256"/>
      <c r="R30" s="257"/>
    </row>
    <row r="31" spans="1:18" x14ac:dyDescent="0.2">
      <c r="A31" s="196" t="str">
        <f t="shared" si="1"/>
        <v>miércoles</v>
      </c>
      <c r="B31" s="196">
        <f t="shared" si="2"/>
        <v>44587</v>
      </c>
      <c r="C31" s="94">
        <f t="shared" si="0"/>
        <v>0</v>
      </c>
      <c r="D31" s="95"/>
      <c r="E31" s="95"/>
      <c r="F31" s="64"/>
      <c r="G31" s="64"/>
      <c r="H31" s="64"/>
      <c r="I31" s="96"/>
      <c r="J31" s="96"/>
      <c r="K31" s="97"/>
      <c r="L31" s="107"/>
      <c r="M31" s="99"/>
      <c r="N31" s="93"/>
      <c r="O31" s="258"/>
      <c r="P31" s="259"/>
      <c r="Q31" s="259"/>
      <c r="R31" s="260"/>
    </row>
    <row r="32" spans="1:18" x14ac:dyDescent="0.2">
      <c r="A32" s="196" t="str">
        <f t="shared" si="1"/>
        <v>jueves</v>
      </c>
      <c r="B32" s="196">
        <f t="shared" si="2"/>
        <v>44588</v>
      </c>
      <c r="C32" s="100">
        <f t="shared" si="0"/>
        <v>0</v>
      </c>
      <c r="D32" s="113"/>
      <c r="E32" s="67"/>
      <c r="F32" s="66"/>
      <c r="G32" s="67"/>
      <c r="H32" s="66"/>
      <c r="I32" s="102"/>
      <c r="J32" s="103"/>
      <c r="K32" s="104"/>
      <c r="L32" s="108"/>
      <c r="M32" s="106"/>
      <c r="N32" s="93"/>
      <c r="O32" s="255"/>
      <c r="P32" s="256"/>
      <c r="Q32" s="256"/>
      <c r="R32" s="257"/>
    </row>
    <row r="33" spans="1:18" x14ac:dyDescent="0.2">
      <c r="A33" s="196" t="str">
        <f t="shared" si="1"/>
        <v>viernes</v>
      </c>
      <c r="B33" s="196">
        <f t="shared" si="2"/>
        <v>44589</v>
      </c>
      <c r="C33" s="94">
        <f t="shared" si="0"/>
        <v>0</v>
      </c>
      <c r="D33" s="95"/>
      <c r="E33" s="95"/>
      <c r="F33" s="64"/>
      <c r="G33" s="64"/>
      <c r="H33" s="64"/>
      <c r="I33" s="96"/>
      <c r="J33" s="96"/>
      <c r="K33" s="97"/>
      <c r="L33" s="107"/>
      <c r="M33" s="99"/>
      <c r="N33" s="93"/>
      <c r="O33" s="258"/>
      <c r="P33" s="259"/>
      <c r="Q33" s="259"/>
      <c r="R33" s="260"/>
    </row>
    <row r="34" spans="1:18" x14ac:dyDescent="0.2">
      <c r="A34" s="196" t="str">
        <f t="shared" si="1"/>
        <v>sábado</v>
      </c>
      <c r="B34" s="196">
        <f t="shared" si="2"/>
        <v>44590</v>
      </c>
      <c r="C34" s="100">
        <f t="shared" si="0"/>
        <v>0</v>
      </c>
      <c r="D34" s="113"/>
      <c r="E34" s="67"/>
      <c r="F34" s="66"/>
      <c r="G34" s="67"/>
      <c r="H34" s="66"/>
      <c r="I34" s="102"/>
      <c r="J34" s="103"/>
      <c r="K34" s="104"/>
      <c r="L34" s="108"/>
      <c r="M34" s="106"/>
      <c r="N34" s="93"/>
      <c r="O34" s="255"/>
      <c r="P34" s="256"/>
      <c r="Q34" s="256"/>
      <c r="R34" s="257"/>
    </row>
    <row r="35" spans="1:18" x14ac:dyDescent="0.2">
      <c r="A35" s="196" t="str">
        <f t="shared" si="1"/>
        <v>domingo</v>
      </c>
      <c r="B35" s="196">
        <f t="shared" si="2"/>
        <v>44591</v>
      </c>
      <c r="C35" s="114">
        <f t="shared" si="0"/>
        <v>0</v>
      </c>
      <c r="D35" s="112"/>
      <c r="E35" s="112"/>
      <c r="F35" s="64"/>
      <c r="G35" s="64"/>
      <c r="H35" s="64"/>
      <c r="I35" s="96"/>
      <c r="J35" s="96"/>
      <c r="K35" s="97"/>
      <c r="L35" s="109"/>
      <c r="M35" s="97"/>
      <c r="N35" s="93"/>
      <c r="O35" s="252"/>
      <c r="P35" s="253"/>
      <c r="Q35" s="253"/>
      <c r="R35" s="254"/>
    </row>
    <row r="36" spans="1:18" ht="13.5" thickBot="1" x14ac:dyDescent="0.25">
      <c r="A36" s="197" t="str">
        <f t="shared" si="1"/>
        <v>lunes</v>
      </c>
      <c r="B36" s="197">
        <f t="shared" si="2"/>
        <v>44592</v>
      </c>
      <c r="C36" s="100">
        <f t="shared" si="0"/>
        <v>0</v>
      </c>
      <c r="D36" s="113"/>
      <c r="E36" s="67"/>
      <c r="F36" s="66"/>
      <c r="G36" s="67"/>
      <c r="H36" s="66"/>
      <c r="I36" s="102"/>
      <c r="J36" s="103"/>
      <c r="K36" s="104"/>
      <c r="L36" s="108"/>
      <c r="M36" s="106"/>
      <c r="N36" s="93"/>
      <c r="O36" s="268"/>
      <c r="P36" s="269"/>
      <c r="Q36" s="269"/>
      <c r="R36" s="270"/>
    </row>
    <row r="37" spans="1:18" ht="16.5" customHeight="1" thickBot="1" x14ac:dyDescent="0.25">
      <c r="A37" s="25"/>
      <c r="B37" s="271" t="s">
        <v>16</v>
      </c>
      <c r="C37" s="272"/>
      <c r="D37" s="115" t="s">
        <v>14</v>
      </c>
      <c r="E37" s="116" t="s">
        <v>15</v>
      </c>
      <c r="F37" s="117" t="s">
        <v>11</v>
      </c>
      <c r="G37" s="117" t="s">
        <v>12</v>
      </c>
      <c r="H37" s="117" t="s">
        <v>43</v>
      </c>
      <c r="I37" s="118" t="s">
        <v>42</v>
      </c>
      <c r="J37" s="118" t="s">
        <v>13</v>
      </c>
      <c r="K37" s="119" t="s">
        <v>3</v>
      </c>
      <c r="L37" s="115" t="s">
        <v>30</v>
      </c>
      <c r="M37" s="119" t="s">
        <v>31</v>
      </c>
      <c r="N37" s="20"/>
      <c r="O37" s="234"/>
      <c r="P37" s="234"/>
      <c r="Q37" s="234"/>
      <c r="R37" s="234"/>
    </row>
    <row r="38" spans="1:18" ht="16.5" customHeight="1" thickBot="1" x14ac:dyDescent="0.25">
      <c r="A38" s="25"/>
      <c r="B38" s="230">
        <f>SUM(C6:C36)</f>
        <v>102.38</v>
      </c>
      <c r="C38" s="231"/>
      <c r="D38" s="137">
        <f t="shared" ref="D38:M38" si="3">SUM(D6:D36)</f>
        <v>45.33</v>
      </c>
      <c r="E38" s="138">
        <f t="shared" si="3"/>
        <v>0</v>
      </c>
      <c r="F38" s="139">
        <f t="shared" si="3"/>
        <v>12.6</v>
      </c>
      <c r="G38" s="139">
        <f t="shared" si="3"/>
        <v>0</v>
      </c>
      <c r="H38" s="139">
        <f t="shared" si="3"/>
        <v>0</v>
      </c>
      <c r="I38" s="139">
        <f t="shared" si="3"/>
        <v>30</v>
      </c>
      <c r="J38" s="139">
        <f t="shared" si="3"/>
        <v>2</v>
      </c>
      <c r="K38" s="140">
        <f t="shared" si="3"/>
        <v>0</v>
      </c>
      <c r="L38" s="137">
        <f t="shared" si="3"/>
        <v>12.45</v>
      </c>
      <c r="M38" s="140">
        <f t="shared" si="3"/>
        <v>0</v>
      </c>
      <c r="N38" s="22"/>
      <c r="O38" s="83"/>
      <c r="R38" s="83"/>
    </row>
    <row r="39" spans="1:18" ht="16.5" customHeight="1" thickBot="1" x14ac:dyDescent="0.25">
      <c r="A39" s="25"/>
      <c r="B39" s="232" t="s">
        <v>17</v>
      </c>
      <c r="C39" s="233"/>
      <c r="D39" s="132"/>
      <c r="E39" s="20"/>
      <c r="F39" s="20"/>
      <c r="G39" s="20"/>
      <c r="H39" s="20"/>
      <c r="I39" s="20"/>
      <c r="J39" s="20"/>
      <c r="K39" s="133"/>
      <c r="L39" s="134"/>
      <c r="M39" s="135"/>
      <c r="N39" s="120"/>
      <c r="O39" s="276" t="s">
        <v>53</v>
      </c>
      <c r="P39" s="277"/>
    </row>
    <row r="40" spans="1:18" ht="16.5" customHeight="1" thickBot="1" x14ac:dyDescent="0.25">
      <c r="A40" s="25"/>
      <c r="B40" s="235">
        <f>SUM(D40:M40)</f>
        <v>820</v>
      </c>
      <c r="C40" s="236"/>
      <c r="D40" s="123">
        <v>300</v>
      </c>
      <c r="E40" s="141">
        <v>100</v>
      </c>
      <c r="F40" s="121">
        <v>50</v>
      </c>
      <c r="G40" s="121">
        <v>100</v>
      </c>
      <c r="H40" s="121">
        <v>20</v>
      </c>
      <c r="I40" s="122">
        <v>80</v>
      </c>
      <c r="J40" s="122">
        <v>50</v>
      </c>
      <c r="K40" s="142">
        <v>20</v>
      </c>
      <c r="L40" s="123">
        <v>50</v>
      </c>
      <c r="M40" s="142">
        <v>50</v>
      </c>
      <c r="N40" s="124"/>
      <c r="O40" s="237">
        <f>+'Situación general'!D23-'Situación general'!D25-'Situación general'!D33-'Situación general'!D42</f>
        <v>918.93000000000006</v>
      </c>
      <c r="P40" s="238"/>
    </row>
    <row r="41" spans="1:18" ht="16.5" customHeight="1" thickBot="1" x14ac:dyDescent="0.25">
      <c r="A41" s="25"/>
      <c r="B41" s="264" t="s">
        <v>51</v>
      </c>
      <c r="C41" s="265"/>
      <c r="D41" s="125"/>
      <c r="E41" s="125"/>
      <c r="F41" s="125"/>
      <c r="G41" s="125"/>
      <c r="H41" s="125"/>
      <c r="I41" s="125"/>
      <c r="J41" s="125"/>
      <c r="K41" s="125"/>
      <c r="L41" s="125"/>
      <c r="M41" s="136"/>
      <c r="N41" s="125"/>
      <c r="O41" s="24"/>
      <c r="P41" s="24"/>
      <c r="Q41" s="126"/>
      <c r="R41" s="24"/>
    </row>
    <row r="42" spans="1:18" ht="16.5" customHeight="1" x14ac:dyDescent="0.2">
      <c r="A42" s="25"/>
      <c r="B42" s="266">
        <f>+B40-B38</f>
        <v>717.62</v>
      </c>
      <c r="C42" s="267"/>
      <c r="D42" s="146">
        <f>+D40-D38</f>
        <v>254.67000000000002</v>
      </c>
      <c r="E42" s="147">
        <f>+E40-E38</f>
        <v>100</v>
      </c>
      <c r="F42" s="147">
        <f t="shared" ref="F42:M42" si="4">+F40-F38</f>
        <v>37.4</v>
      </c>
      <c r="G42" s="147">
        <f t="shared" si="4"/>
        <v>100</v>
      </c>
      <c r="H42" s="147">
        <f t="shared" si="4"/>
        <v>20</v>
      </c>
      <c r="I42" s="147">
        <f t="shared" si="4"/>
        <v>50</v>
      </c>
      <c r="J42" s="147">
        <f t="shared" si="4"/>
        <v>48</v>
      </c>
      <c r="K42" s="148">
        <f t="shared" si="4"/>
        <v>20</v>
      </c>
      <c r="L42" s="146">
        <f t="shared" si="4"/>
        <v>37.549999999999997</v>
      </c>
      <c r="M42" s="148">
        <f t="shared" si="4"/>
        <v>50</v>
      </c>
      <c r="N42" s="127"/>
      <c r="O42" s="24"/>
      <c r="P42" s="128"/>
      <c r="Q42" s="129"/>
      <c r="R42" s="24"/>
    </row>
    <row r="43" spans="1:18" ht="16.5" customHeight="1" thickBot="1" x14ac:dyDescent="0.25">
      <c r="A43" s="25"/>
      <c r="B43" s="224" t="s">
        <v>52</v>
      </c>
      <c r="C43" s="225"/>
      <c r="D43" s="143">
        <f t="shared" ref="D43:M43" si="5">+D38/D40</f>
        <v>0.15109999999999998</v>
      </c>
      <c r="E43" s="144">
        <f t="shared" si="5"/>
        <v>0</v>
      </c>
      <c r="F43" s="144">
        <f t="shared" si="5"/>
        <v>0.252</v>
      </c>
      <c r="G43" s="144">
        <f t="shared" si="5"/>
        <v>0</v>
      </c>
      <c r="H43" s="144">
        <f t="shared" si="5"/>
        <v>0</v>
      </c>
      <c r="I43" s="144">
        <f t="shared" si="5"/>
        <v>0.375</v>
      </c>
      <c r="J43" s="144">
        <f t="shared" si="5"/>
        <v>0.04</v>
      </c>
      <c r="K43" s="145">
        <f t="shared" si="5"/>
        <v>0</v>
      </c>
      <c r="L43" s="143">
        <f t="shared" si="5"/>
        <v>0.249</v>
      </c>
      <c r="M43" s="145">
        <f t="shared" si="5"/>
        <v>0</v>
      </c>
      <c r="N43" s="130"/>
      <c r="O43" s="24"/>
      <c r="R43" s="24"/>
    </row>
    <row r="44" spans="1:18" x14ac:dyDescent="0.2">
      <c r="N44" s="131"/>
    </row>
    <row r="46" spans="1:18" ht="23.25" x14ac:dyDescent="0.2">
      <c r="A46" s="223" t="s">
        <v>129</v>
      </c>
      <c r="B46" s="223"/>
      <c r="C46" s="223"/>
      <c r="D46" s="223"/>
      <c r="E46" s="223"/>
      <c r="F46" s="223"/>
      <c r="G46" s="223"/>
      <c r="H46" s="223"/>
      <c r="I46" s="223"/>
      <c r="J46" s="223"/>
      <c r="K46" s="223"/>
      <c r="L46" s="223"/>
      <c r="M46" s="223"/>
      <c r="N46" s="223"/>
      <c r="O46" s="24"/>
      <c r="P46" s="24"/>
      <c r="Q46" s="24"/>
      <c r="R46" s="24"/>
    </row>
    <row r="47" spans="1:18" ht="7.5" customHeight="1" thickBot="1" x14ac:dyDescent="0.25">
      <c r="A47" s="193"/>
      <c r="B47" s="193"/>
      <c r="C47" s="79"/>
      <c r="D47" s="79"/>
      <c r="E47" s="79"/>
      <c r="F47" s="79"/>
      <c r="G47" s="80"/>
      <c r="H47" s="24"/>
      <c r="I47" s="24"/>
      <c r="J47" s="24"/>
      <c r="K47" s="81"/>
      <c r="L47" s="81"/>
      <c r="M47" s="81"/>
      <c r="N47" s="82"/>
      <c r="O47" s="81"/>
      <c r="P47" s="24"/>
      <c r="Q47" s="81"/>
      <c r="R47" s="81"/>
    </row>
    <row r="48" spans="1:18" x14ac:dyDescent="0.2">
      <c r="A48" s="194"/>
      <c r="B48" s="194"/>
      <c r="C48" s="248" t="s">
        <v>10</v>
      </c>
      <c r="D48" s="250" t="s">
        <v>8</v>
      </c>
      <c r="E48" s="251"/>
      <c r="F48" s="240" t="s">
        <v>11</v>
      </c>
      <c r="G48" s="240" t="s">
        <v>12</v>
      </c>
      <c r="H48" s="240" t="s">
        <v>43</v>
      </c>
      <c r="I48" s="240" t="s">
        <v>42</v>
      </c>
      <c r="J48" s="240" t="s">
        <v>13</v>
      </c>
      <c r="K48" s="228" t="s">
        <v>3</v>
      </c>
      <c r="L48" s="226" t="s">
        <v>30</v>
      </c>
      <c r="M48" s="228" t="s">
        <v>31</v>
      </c>
      <c r="N48" s="20"/>
      <c r="O48" s="242" t="s">
        <v>64</v>
      </c>
      <c r="P48" s="278"/>
      <c r="Q48" s="278"/>
      <c r="R48" s="279"/>
    </row>
    <row r="49" spans="1:18" ht="13.5" thickBot="1" x14ac:dyDescent="0.25">
      <c r="A49" s="194"/>
      <c r="B49" s="194"/>
      <c r="C49" s="249"/>
      <c r="D49" s="18" t="s">
        <v>14</v>
      </c>
      <c r="E49" s="19" t="s">
        <v>15</v>
      </c>
      <c r="F49" s="241"/>
      <c r="G49" s="241"/>
      <c r="H49" s="241"/>
      <c r="I49" s="241"/>
      <c r="J49" s="241"/>
      <c r="K49" s="229"/>
      <c r="L49" s="227"/>
      <c r="M49" s="229"/>
      <c r="N49" s="20"/>
      <c r="O49" s="280"/>
      <c r="P49" s="281"/>
      <c r="Q49" s="281"/>
      <c r="R49" s="282"/>
    </row>
    <row r="50" spans="1:18" x14ac:dyDescent="0.2">
      <c r="A50" s="195" t="str">
        <f t="shared" ref="A50:A76" si="6">TEXT(B50,"Dddd")</f>
        <v>martes</v>
      </c>
      <c r="B50" s="195">
        <f>+B36+1</f>
        <v>44593</v>
      </c>
      <c r="C50" s="84">
        <f t="shared" ref="C50:C78" si="7">SUM(D50:N50)</f>
        <v>0</v>
      </c>
      <c r="D50" s="85"/>
      <c r="E50" s="85"/>
      <c r="F50" s="86"/>
      <c r="G50" s="87"/>
      <c r="H50" s="86"/>
      <c r="I50" s="88"/>
      <c r="J50" s="89"/>
      <c r="K50" s="90"/>
      <c r="L50" s="91"/>
      <c r="M50" s="92"/>
      <c r="N50" s="93"/>
      <c r="O50" s="273"/>
      <c r="P50" s="274"/>
      <c r="Q50" s="274"/>
      <c r="R50" s="275"/>
    </row>
    <row r="51" spans="1:18" x14ac:dyDescent="0.2">
      <c r="A51" s="196" t="str">
        <f t="shared" si="6"/>
        <v>miércoles</v>
      </c>
      <c r="B51" s="196">
        <f>+B50+1</f>
        <v>44594</v>
      </c>
      <c r="C51" s="94">
        <f t="shared" si="7"/>
        <v>0</v>
      </c>
      <c r="D51" s="95"/>
      <c r="E51" s="95"/>
      <c r="F51" s="64"/>
      <c r="G51" s="64"/>
      <c r="H51" s="64"/>
      <c r="I51" s="96"/>
      <c r="J51" s="96"/>
      <c r="K51" s="97"/>
      <c r="L51" s="98"/>
      <c r="M51" s="99"/>
      <c r="N51" s="93"/>
      <c r="O51" s="258"/>
      <c r="P51" s="259"/>
      <c r="Q51" s="259"/>
      <c r="R51" s="260"/>
    </row>
    <row r="52" spans="1:18" x14ac:dyDescent="0.2">
      <c r="A52" s="196" t="str">
        <f t="shared" si="6"/>
        <v>jueves</v>
      </c>
      <c r="B52" s="196">
        <f t="shared" ref="B52:B77" si="8">+B51+1</f>
        <v>44595</v>
      </c>
      <c r="C52" s="100">
        <f t="shared" si="7"/>
        <v>0</v>
      </c>
      <c r="D52" s="101"/>
      <c r="E52" s="101"/>
      <c r="F52" s="66"/>
      <c r="G52" s="67"/>
      <c r="H52" s="66"/>
      <c r="I52" s="102"/>
      <c r="J52" s="103"/>
      <c r="K52" s="104"/>
      <c r="L52" s="105"/>
      <c r="M52" s="106"/>
      <c r="N52" s="93"/>
      <c r="O52" s="255"/>
      <c r="P52" s="256"/>
      <c r="Q52" s="256"/>
      <c r="R52" s="257"/>
    </row>
    <row r="53" spans="1:18" x14ac:dyDescent="0.2">
      <c r="A53" s="196" t="str">
        <f t="shared" si="6"/>
        <v>viernes</v>
      </c>
      <c r="B53" s="196">
        <f t="shared" si="8"/>
        <v>44596</v>
      </c>
      <c r="C53" s="94">
        <f t="shared" si="7"/>
        <v>0</v>
      </c>
      <c r="D53" s="95"/>
      <c r="E53" s="95"/>
      <c r="F53" s="64"/>
      <c r="G53" s="64"/>
      <c r="H53" s="64"/>
      <c r="I53" s="96"/>
      <c r="J53" s="96"/>
      <c r="K53" s="97"/>
      <c r="L53" s="107"/>
      <c r="M53" s="99"/>
      <c r="N53" s="93"/>
      <c r="O53" s="258"/>
      <c r="P53" s="259"/>
      <c r="Q53" s="259"/>
      <c r="R53" s="260"/>
    </row>
    <row r="54" spans="1:18" x14ac:dyDescent="0.2">
      <c r="A54" s="196" t="str">
        <f t="shared" si="6"/>
        <v>sábado</v>
      </c>
      <c r="B54" s="196">
        <f t="shared" si="8"/>
        <v>44597</v>
      </c>
      <c r="C54" s="100">
        <f t="shared" si="7"/>
        <v>0</v>
      </c>
      <c r="D54" s="101"/>
      <c r="E54" s="101"/>
      <c r="F54" s="66"/>
      <c r="G54" s="67"/>
      <c r="H54" s="66"/>
      <c r="I54" s="102"/>
      <c r="J54" s="103"/>
      <c r="K54" s="104"/>
      <c r="L54" s="108"/>
      <c r="M54" s="106"/>
      <c r="N54" s="93"/>
      <c r="O54" s="255"/>
      <c r="P54" s="256"/>
      <c r="Q54" s="256"/>
      <c r="R54" s="257"/>
    </row>
    <row r="55" spans="1:18" x14ac:dyDescent="0.2">
      <c r="A55" s="196" t="str">
        <f t="shared" si="6"/>
        <v>domingo</v>
      </c>
      <c r="B55" s="196">
        <f t="shared" si="8"/>
        <v>44598</v>
      </c>
      <c r="C55" s="94">
        <f t="shared" si="7"/>
        <v>0</v>
      </c>
      <c r="D55" s="95"/>
      <c r="E55" s="95"/>
      <c r="F55" s="64"/>
      <c r="G55" s="64"/>
      <c r="H55" s="64"/>
      <c r="I55" s="96"/>
      <c r="J55" s="96"/>
      <c r="K55" s="97"/>
      <c r="L55" s="107"/>
      <c r="M55" s="99"/>
      <c r="N55" s="93"/>
      <c r="O55" s="258"/>
      <c r="P55" s="259"/>
      <c r="Q55" s="259"/>
      <c r="R55" s="260"/>
    </row>
    <row r="56" spans="1:18" x14ac:dyDescent="0.2">
      <c r="A56" s="196" t="str">
        <f t="shared" si="6"/>
        <v>lunes</v>
      </c>
      <c r="B56" s="196">
        <f t="shared" si="8"/>
        <v>44599</v>
      </c>
      <c r="C56" s="100">
        <f t="shared" si="7"/>
        <v>0</v>
      </c>
      <c r="D56" s="101"/>
      <c r="E56" s="101"/>
      <c r="F56" s="66"/>
      <c r="G56" s="67"/>
      <c r="H56" s="66"/>
      <c r="I56" s="102"/>
      <c r="J56" s="103"/>
      <c r="K56" s="104"/>
      <c r="L56" s="108"/>
      <c r="M56" s="106"/>
      <c r="N56" s="93"/>
      <c r="O56" s="255"/>
      <c r="P56" s="256"/>
      <c r="Q56" s="256"/>
      <c r="R56" s="257"/>
    </row>
    <row r="57" spans="1:18" x14ac:dyDescent="0.2">
      <c r="A57" s="196" t="str">
        <f t="shared" si="6"/>
        <v>martes</v>
      </c>
      <c r="B57" s="196">
        <f t="shared" si="8"/>
        <v>44600</v>
      </c>
      <c r="C57" s="94">
        <f t="shared" si="7"/>
        <v>0</v>
      </c>
      <c r="D57" s="95"/>
      <c r="E57" s="95"/>
      <c r="F57" s="64"/>
      <c r="G57" s="64"/>
      <c r="H57" s="64"/>
      <c r="I57" s="96"/>
      <c r="J57" s="96"/>
      <c r="K57" s="97"/>
      <c r="L57" s="107"/>
      <c r="M57" s="99"/>
      <c r="N57" s="93"/>
      <c r="O57" s="258"/>
      <c r="P57" s="259"/>
      <c r="Q57" s="259"/>
      <c r="R57" s="260"/>
    </row>
    <row r="58" spans="1:18" x14ac:dyDescent="0.2">
      <c r="A58" s="196" t="str">
        <f t="shared" si="6"/>
        <v>miércoles</v>
      </c>
      <c r="B58" s="196">
        <f t="shared" si="8"/>
        <v>44601</v>
      </c>
      <c r="C58" s="100">
        <f t="shared" si="7"/>
        <v>0</v>
      </c>
      <c r="D58" s="101"/>
      <c r="E58" s="101"/>
      <c r="F58" s="66"/>
      <c r="G58" s="67"/>
      <c r="H58" s="66"/>
      <c r="I58" s="102"/>
      <c r="J58" s="103"/>
      <c r="K58" s="104"/>
      <c r="L58" s="108"/>
      <c r="M58" s="106"/>
      <c r="N58" s="93"/>
      <c r="O58" s="255"/>
      <c r="P58" s="256"/>
      <c r="Q58" s="256"/>
      <c r="R58" s="257"/>
    </row>
    <row r="59" spans="1:18" x14ac:dyDescent="0.2">
      <c r="A59" s="196" t="str">
        <f t="shared" si="6"/>
        <v>jueves</v>
      </c>
      <c r="B59" s="196">
        <f t="shared" si="8"/>
        <v>44602</v>
      </c>
      <c r="C59" s="94">
        <f t="shared" si="7"/>
        <v>0</v>
      </c>
      <c r="D59" s="95"/>
      <c r="E59" s="95"/>
      <c r="F59" s="64"/>
      <c r="G59" s="64"/>
      <c r="H59" s="64"/>
      <c r="I59" s="96"/>
      <c r="J59" s="96"/>
      <c r="K59" s="97"/>
      <c r="L59" s="107"/>
      <c r="M59" s="99"/>
      <c r="N59" s="93"/>
      <c r="O59" s="258"/>
      <c r="P59" s="259"/>
      <c r="Q59" s="259"/>
      <c r="R59" s="260"/>
    </row>
    <row r="60" spans="1:18" x14ac:dyDescent="0.2">
      <c r="A60" s="196" t="str">
        <f t="shared" si="6"/>
        <v>viernes</v>
      </c>
      <c r="B60" s="196">
        <f t="shared" si="8"/>
        <v>44603</v>
      </c>
      <c r="C60" s="100">
        <f t="shared" si="7"/>
        <v>0</v>
      </c>
      <c r="D60" s="101"/>
      <c r="E60" s="67"/>
      <c r="F60" s="66"/>
      <c r="G60" s="67"/>
      <c r="H60" s="66"/>
      <c r="I60" s="102"/>
      <c r="J60" s="103"/>
      <c r="K60" s="104"/>
      <c r="L60" s="105"/>
      <c r="M60" s="106"/>
      <c r="N60" s="93"/>
      <c r="O60" s="261"/>
      <c r="P60" s="262"/>
      <c r="Q60" s="262"/>
      <c r="R60" s="263"/>
    </row>
    <row r="61" spans="1:18" x14ac:dyDescent="0.2">
      <c r="A61" s="196" t="str">
        <f t="shared" si="6"/>
        <v>sábado</v>
      </c>
      <c r="B61" s="196">
        <f t="shared" si="8"/>
        <v>44604</v>
      </c>
      <c r="C61" s="94">
        <f t="shared" si="7"/>
        <v>0</v>
      </c>
      <c r="D61" s="95"/>
      <c r="E61" s="65"/>
      <c r="F61" s="64"/>
      <c r="G61" s="64"/>
      <c r="H61" s="64"/>
      <c r="I61" s="96"/>
      <c r="J61" s="96"/>
      <c r="K61" s="97"/>
      <c r="L61" s="109"/>
      <c r="M61" s="110"/>
      <c r="N61" s="93"/>
      <c r="O61" s="258"/>
      <c r="P61" s="259"/>
      <c r="Q61" s="259"/>
      <c r="R61" s="260"/>
    </row>
    <row r="62" spans="1:18" x14ac:dyDescent="0.2">
      <c r="A62" s="196" t="str">
        <f t="shared" si="6"/>
        <v>domingo</v>
      </c>
      <c r="B62" s="196">
        <f t="shared" si="8"/>
        <v>44605</v>
      </c>
      <c r="C62" s="100">
        <f t="shared" si="7"/>
        <v>0</v>
      </c>
      <c r="D62" s="101"/>
      <c r="E62" s="67"/>
      <c r="F62" s="66"/>
      <c r="G62" s="67"/>
      <c r="H62" s="66"/>
      <c r="I62" s="102"/>
      <c r="J62" s="103"/>
      <c r="K62" s="104"/>
      <c r="L62" s="108"/>
      <c r="M62" s="106"/>
      <c r="N62" s="93"/>
      <c r="O62" s="255"/>
      <c r="P62" s="256"/>
      <c r="Q62" s="256"/>
      <c r="R62" s="257"/>
    </row>
    <row r="63" spans="1:18" x14ac:dyDescent="0.2">
      <c r="A63" s="196" t="str">
        <f t="shared" si="6"/>
        <v>lunes</v>
      </c>
      <c r="B63" s="196">
        <f t="shared" si="8"/>
        <v>44606</v>
      </c>
      <c r="C63" s="94">
        <f t="shared" si="7"/>
        <v>0</v>
      </c>
      <c r="D63" s="95"/>
      <c r="E63" s="65"/>
      <c r="F63" s="64"/>
      <c r="G63" s="64"/>
      <c r="H63" s="64"/>
      <c r="I63" s="96"/>
      <c r="J63" s="96"/>
      <c r="K63" s="97"/>
      <c r="L63" s="107"/>
      <c r="M63" s="99"/>
      <c r="N63" s="93"/>
      <c r="O63" s="258"/>
      <c r="P63" s="259"/>
      <c r="Q63" s="259"/>
      <c r="R63" s="260"/>
    </row>
    <row r="64" spans="1:18" x14ac:dyDescent="0.2">
      <c r="A64" s="196" t="str">
        <f t="shared" si="6"/>
        <v>martes</v>
      </c>
      <c r="B64" s="196">
        <f t="shared" si="8"/>
        <v>44607</v>
      </c>
      <c r="C64" s="100">
        <f t="shared" si="7"/>
        <v>0</v>
      </c>
      <c r="D64" s="101"/>
      <c r="E64" s="67"/>
      <c r="F64" s="66"/>
      <c r="G64" s="67"/>
      <c r="H64" s="66"/>
      <c r="I64" s="102"/>
      <c r="J64" s="103"/>
      <c r="K64" s="104"/>
      <c r="L64" s="108"/>
      <c r="M64" s="106"/>
      <c r="N64" s="93"/>
      <c r="O64" s="255"/>
      <c r="P64" s="256"/>
      <c r="Q64" s="256"/>
      <c r="R64" s="257"/>
    </row>
    <row r="65" spans="1:18" x14ac:dyDescent="0.2">
      <c r="A65" s="196" t="str">
        <f t="shared" si="6"/>
        <v>miércoles</v>
      </c>
      <c r="B65" s="196">
        <f t="shared" si="8"/>
        <v>44608</v>
      </c>
      <c r="C65" s="94">
        <f t="shared" si="7"/>
        <v>0</v>
      </c>
      <c r="D65" s="95"/>
      <c r="E65" s="65"/>
      <c r="F65" s="64"/>
      <c r="G65" s="64"/>
      <c r="H65" s="64"/>
      <c r="I65" s="96"/>
      <c r="J65" s="96"/>
      <c r="K65" s="97"/>
      <c r="L65" s="98"/>
      <c r="M65" s="110"/>
      <c r="N65" s="93"/>
      <c r="O65" s="258"/>
      <c r="P65" s="259"/>
      <c r="Q65" s="259"/>
      <c r="R65" s="260"/>
    </row>
    <row r="66" spans="1:18" x14ac:dyDescent="0.2">
      <c r="A66" s="196" t="str">
        <f t="shared" si="6"/>
        <v>jueves</v>
      </c>
      <c r="B66" s="196">
        <f t="shared" si="8"/>
        <v>44609</v>
      </c>
      <c r="C66" s="100">
        <f t="shared" si="7"/>
        <v>0</v>
      </c>
      <c r="D66" s="101"/>
      <c r="E66" s="111"/>
      <c r="F66" s="66"/>
      <c r="G66" s="67"/>
      <c r="H66" s="66"/>
      <c r="I66" s="102"/>
      <c r="J66" s="103"/>
      <c r="K66" s="104"/>
      <c r="L66" s="105"/>
      <c r="M66" s="106"/>
      <c r="N66" s="93"/>
      <c r="O66" s="255"/>
      <c r="P66" s="256"/>
      <c r="Q66" s="256"/>
      <c r="R66" s="257"/>
    </row>
    <row r="67" spans="1:18" x14ac:dyDescent="0.2">
      <c r="A67" s="196" t="str">
        <f t="shared" si="6"/>
        <v>viernes</v>
      </c>
      <c r="B67" s="196">
        <f t="shared" si="8"/>
        <v>44610</v>
      </c>
      <c r="C67" s="94">
        <f t="shared" si="7"/>
        <v>0</v>
      </c>
      <c r="D67" s="95"/>
      <c r="E67" s="95"/>
      <c r="F67" s="64"/>
      <c r="G67" s="64"/>
      <c r="H67" s="64"/>
      <c r="I67" s="96"/>
      <c r="J67" s="96"/>
      <c r="K67" s="97"/>
      <c r="L67" s="107"/>
      <c r="M67" s="99"/>
      <c r="N67" s="93"/>
      <c r="O67" s="258"/>
      <c r="P67" s="259"/>
      <c r="Q67" s="259"/>
      <c r="R67" s="260"/>
    </row>
    <row r="68" spans="1:18" x14ac:dyDescent="0.2">
      <c r="A68" s="196" t="str">
        <f t="shared" si="6"/>
        <v>sábado</v>
      </c>
      <c r="B68" s="196">
        <f t="shared" si="8"/>
        <v>44611</v>
      </c>
      <c r="C68" s="100">
        <f t="shared" si="7"/>
        <v>0</v>
      </c>
      <c r="D68" s="101"/>
      <c r="E68" s="101"/>
      <c r="F68" s="66"/>
      <c r="G68" s="67"/>
      <c r="H68" s="66"/>
      <c r="I68" s="102"/>
      <c r="J68" s="103"/>
      <c r="K68" s="104"/>
      <c r="L68" s="108"/>
      <c r="M68" s="106"/>
      <c r="N68" s="93"/>
      <c r="O68" s="255"/>
      <c r="P68" s="256"/>
      <c r="Q68" s="256"/>
      <c r="R68" s="257"/>
    </row>
    <row r="69" spans="1:18" x14ac:dyDescent="0.2">
      <c r="A69" s="196" t="str">
        <f t="shared" si="6"/>
        <v>domingo</v>
      </c>
      <c r="B69" s="196">
        <f t="shared" si="8"/>
        <v>44612</v>
      </c>
      <c r="C69" s="94">
        <f t="shared" si="7"/>
        <v>0</v>
      </c>
      <c r="D69" s="95"/>
      <c r="E69" s="95"/>
      <c r="F69" s="64"/>
      <c r="G69" s="64"/>
      <c r="H69" s="64"/>
      <c r="I69" s="96"/>
      <c r="J69" s="96"/>
      <c r="K69" s="97"/>
      <c r="L69" s="107"/>
      <c r="M69" s="99"/>
      <c r="N69" s="93"/>
      <c r="O69" s="258"/>
      <c r="P69" s="259"/>
      <c r="Q69" s="259"/>
      <c r="R69" s="260"/>
    </row>
    <row r="70" spans="1:18" x14ac:dyDescent="0.2">
      <c r="A70" s="196" t="str">
        <f t="shared" si="6"/>
        <v>lunes</v>
      </c>
      <c r="B70" s="196">
        <f t="shared" si="8"/>
        <v>44613</v>
      </c>
      <c r="C70" s="100">
        <f t="shared" si="7"/>
        <v>0</v>
      </c>
      <c r="D70" s="101"/>
      <c r="E70" s="101"/>
      <c r="F70" s="66"/>
      <c r="G70" s="67"/>
      <c r="H70" s="66"/>
      <c r="I70" s="102"/>
      <c r="J70" s="103"/>
      <c r="K70" s="104"/>
      <c r="L70" s="108"/>
      <c r="M70" s="106"/>
      <c r="N70" s="93"/>
      <c r="O70" s="255"/>
      <c r="P70" s="256"/>
      <c r="Q70" s="256"/>
      <c r="R70" s="257"/>
    </row>
    <row r="71" spans="1:18" x14ac:dyDescent="0.2">
      <c r="A71" s="196" t="str">
        <f t="shared" si="6"/>
        <v>martes</v>
      </c>
      <c r="B71" s="196">
        <f t="shared" si="8"/>
        <v>44614</v>
      </c>
      <c r="C71" s="94">
        <f t="shared" si="7"/>
        <v>0</v>
      </c>
      <c r="D71" s="95"/>
      <c r="E71" s="95"/>
      <c r="F71" s="64"/>
      <c r="G71" s="64"/>
      <c r="H71" s="64"/>
      <c r="I71" s="96"/>
      <c r="J71" s="96"/>
      <c r="K71" s="97"/>
      <c r="L71" s="109"/>
      <c r="M71" s="99"/>
      <c r="N71" s="93"/>
      <c r="O71" s="258"/>
      <c r="P71" s="259"/>
      <c r="Q71" s="259"/>
      <c r="R71" s="260"/>
    </row>
    <row r="72" spans="1:18" x14ac:dyDescent="0.2">
      <c r="A72" s="196" t="str">
        <f t="shared" si="6"/>
        <v>miércoles</v>
      </c>
      <c r="B72" s="196">
        <f t="shared" si="8"/>
        <v>44615</v>
      </c>
      <c r="C72" s="100">
        <f t="shared" si="7"/>
        <v>0</v>
      </c>
      <c r="D72" s="101"/>
      <c r="E72" s="101"/>
      <c r="F72" s="66"/>
      <c r="G72" s="67"/>
      <c r="H72" s="66"/>
      <c r="I72" s="102"/>
      <c r="J72" s="103"/>
      <c r="K72" s="104"/>
      <c r="L72" s="108"/>
      <c r="M72" s="106"/>
      <c r="N72" s="93"/>
      <c r="O72" s="261"/>
      <c r="P72" s="262"/>
      <c r="Q72" s="262"/>
      <c r="R72" s="263"/>
    </row>
    <row r="73" spans="1:18" x14ac:dyDescent="0.2">
      <c r="A73" s="196" t="str">
        <f t="shared" si="6"/>
        <v>jueves</v>
      </c>
      <c r="B73" s="196">
        <f t="shared" si="8"/>
        <v>44616</v>
      </c>
      <c r="C73" s="94">
        <f t="shared" si="7"/>
        <v>0</v>
      </c>
      <c r="D73" s="112"/>
      <c r="E73" s="112"/>
      <c r="F73" s="64"/>
      <c r="G73" s="64"/>
      <c r="H73" s="64"/>
      <c r="I73" s="96"/>
      <c r="J73" s="96"/>
      <c r="K73" s="97"/>
      <c r="L73" s="93"/>
      <c r="M73" s="99"/>
      <c r="N73" s="93"/>
      <c r="O73" s="258"/>
      <c r="P73" s="259"/>
      <c r="Q73" s="259"/>
      <c r="R73" s="260"/>
    </row>
    <row r="74" spans="1:18" x14ac:dyDescent="0.2">
      <c r="A74" s="196" t="str">
        <f t="shared" si="6"/>
        <v>viernes</v>
      </c>
      <c r="B74" s="196">
        <f t="shared" si="8"/>
        <v>44617</v>
      </c>
      <c r="C74" s="100">
        <f>SUM(D74:N74)</f>
        <v>0</v>
      </c>
      <c r="D74" s="113"/>
      <c r="E74" s="67"/>
      <c r="F74" s="66"/>
      <c r="G74" s="67"/>
      <c r="H74" s="66"/>
      <c r="I74" s="102"/>
      <c r="J74" s="103"/>
      <c r="K74" s="104"/>
      <c r="L74" s="108"/>
      <c r="M74" s="106"/>
      <c r="N74" s="93"/>
      <c r="O74" s="255"/>
      <c r="P74" s="256"/>
      <c r="Q74" s="256"/>
      <c r="R74" s="257"/>
    </row>
    <row r="75" spans="1:18" x14ac:dyDescent="0.2">
      <c r="A75" s="196" t="str">
        <f t="shared" si="6"/>
        <v>sábado</v>
      </c>
      <c r="B75" s="196">
        <f t="shared" si="8"/>
        <v>44618</v>
      </c>
      <c r="C75" s="94">
        <f>SUM(D75:N75)</f>
        <v>0</v>
      </c>
      <c r="D75" s="95"/>
      <c r="E75" s="95"/>
      <c r="F75" s="64"/>
      <c r="G75" s="64"/>
      <c r="H75" s="64"/>
      <c r="I75" s="96"/>
      <c r="J75" s="96"/>
      <c r="K75" s="97"/>
      <c r="L75" s="107"/>
      <c r="M75" s="99"/>
      <c r="N75" s="93"/>
      <c r="O75" s="258"/>
      <c r="P75" s="259"/>
      <c r="Q75" s="259"/>
      <c r="R75" s="260"/>
    </row>
    <row r="76" spans="1:18" x14ac:dyDescent="0.2">
      <c r="A76" s="196" t="str">
        <f t="shared" si="6"/>
        <v>domingo</v>
      </c>
      <c r="B76" s="196">
        <f t="shared" si="8"/>
        <v>44619</v>
      </c>
      <c r="C76" s="100">
        <f t="shared" si="7"/>
        <v>0</v>
      </c>
      <c r="D76" s="113"/>
      <c r="E76" s="67"/>
      <c r="F76" s="66"/>
      <c r="G76" s="67"/>
      <c r="H76" s="66"/>
      <c r="I76" s="102"/>
      <c r="J76" s="103"/>
      <c r="K76" s="104"/>
      <c r="L76" s="108"/>
      <c r="M76" s="106"/>
      <c r="N76" s="93"/>
      <c r="O76" s="255"/>
      <c r="P76" s="256"/>
      <c r="Q76" s="256"/>
      <c r="R76" s="257"/>
    </row>
    <row r="77" spans="1:18" x14ac:dyDescent="0.2">
      <c r="A77" s="196" t="str">
        <f t="shared" ref="A77:A78" si="9">TEXT(B77,"Dddd")</f>
        <v>lunes</v>
      </c>
      <c r="B77" s="196">
        <f t="shared" si="8"/>
        <v>44620</v>
      </c>
      <c r="C77" s="94">
        <f>SUM(D77:N77)</f>
        <v>0</v>
      </c>
      <c r="D77" s="95"/>
      <c r="E77" s="95"/>
      <c r="F77" s="64"/>
      <c r="G77" s="64"/>
      <c r="H77" s="64"/>
      <c r="I77" s="96"/>
      <c r="J77" s="96"/>
      <c r="K77" s="97"/>
      <c r="L77" s="107"/>
      <c r="M77" s="99"/>
      <c r="N77" s="93"/>
      <c r="O77" s="198"/>
      <c r="P77" s="199"/>
      <c r="Q77" s="199"/>
      <c r="R77" s="200"/>
    </row>
    <row r="78" spans="1:18" ht="13.5" thickBot="1" x14ac:dyDescent="0.25">
      <c r="A78" s="197" t="str">
        <f t="shared" si="9"/>
        <v/>
      </c>
      <c r="B78" s="197" t="str">
        <f>IF(DAY(+B77+1)=29,+B77+1,"")</f>
        <v/>
      </c>
      <c r="C78" s="100">
        <f t="shared" si="7"/>
        <v>0</v>
      </c>
      <c r="D78" s="113"/>
      <c r="E78" s="67"/>
      <c r="F78" s="66"/>
      <c r="G78" s="67"/>
      <c r="H78" s="66"/>
      <c r="I78" s="102"/>
      <c r="J78" s="103"/>
      <c r="K78" s="104"/>
      <c r="L78" s="108"/>
      <c r="M78" s="106"/>
      <c r="N78" s="93"/>
      <c r="O78" s="258"/>
      <c r="P78" s="259"/>
      <c r="Q78" s="259"/>
      <c r="R78" s="260"/>
    </row>
    <row r="79" spans="1:18" ht="16.5" customHeight="1" thickBot="1" x14ac:dyDescent="0.25">
      <c r="A79" s="25"/>
      <c r="B79" s="271" t="s">
        <v>16</v>
      </c>
      <c r="C79" s="272"/>
      <c r="D79" s="115" t="s">
        <v>14</v>
      </c>
      <c r="E79" s="116" t="s">
        <v>15</v>
      </c>
      <c r="F79" s="117" t="s">
        <v>11</v>
      </c>
      <c r="G79" s="117" t="s">
        <v>12</v>
      </c>
      <c r="H79" s="117" t="s">
        <v>43</v>
      </c>
      <c r="I79" s="118" t="s">
        <v>42</v>
      </c>
      <c r="J79" s="118" t="s">
        <v>13</v>
      </c>
      <c r="K79" s="119" t="s">
        <v>3</v>
      </c>
      <c r="L79" s="115" t="s">
        <v>30</v>
      </c>
      <c r="M79" s="119" t="s">
        <v>31</v>
      </c>
      <c r="N79" s="20"/>
      <c r="O79" s="234"/>
      <c r="P79" s="234"/>
      <c r="Q79" s="234"/>
      <c r="R79" s="234"/>
    </row>
    <row r="80" spans="1:18" ht="16.5" customHeight="1" thickBot="1" x14ac:dyDescent="0.25">
      <c r="A80" s="25"/>
      <c r="B80" s="230">
        <f>SUM(C50:C78)</f>
        <v>0</v>
      </c>
      <c r="C80" s="231"/>
      <c r="D80" s="137">
        <f t="shared" ref="D80:M80" si="10">SUM(D50:D78)</f>
        <v>0</v>
      </c>
      <c r="E80" s="138">
        <f t="shared" si="10"/>
        <v>0</v>
      </c>
      <c r="F80" s="139">
        <f t="shared" si="10"/>
        <v>0</v>
      </c>
      <c r="G80" s="139">
        <f t="shared" si="10"/>
        <v>0</v>
      </c>
      <c r="H80" s="139">
        <f t="shared" si="10"/>
        <v>0</v>
      </c>
      <c r="I80" s="139">
        <f t="shared" si="10"/>
        <v>0</v>
      </c>
      <c r="J80" s="139">
        <f t="shared" si="10"/>
        <v>0</v>
      </c>
      <c r="K80" s="140">
        <f t="shared" si="10"/>
        <v>0</v>
      </c>
      <c r="L80" s="137">
        <f t="shared" si="10"/>
        <v>0</v>
      </c>
      <c r="M80" s="140">
        <f t="shared" si="10"/>
        <v>0</v>
      </c>
      <c r="N80" s="22"/>
      <c r="O80" s="83"/>
      <c r="R80" s="83"/>
    </row>
    <row r="81" spans="1:18" ht="16.5" customHeight="1" thickBot="1" x14ac:dyDescent="0.25">
      <c r="A81" s="25"/>
      <c r="B81" s="232" t="s">
        <v>17</v>
      </c>
      <c r="C81" s="233"/>
      <c r="D81" s="132"/>
      <c r="E81" s="20"/>
      <c r="F81" s="20"/>
      <c r="G81" s="20"/>
      <c r="H81" s="20"/>
      <c r="I81" s="20"/>
      <c r="J81" s="20"/>
      <c r="K81" s="133"/>
      <c r="L81" s="134"/>
      <c r="M81" s="135"/>
      <c r="N81" s="120"/>
      <c r="O81" s="276" t="s">
        <v>53</v>
      </c>
      <c r="P81" s="277"/>
    </row>
    <row r="82" spans="1:18" ht="16.5" customHeight="1" thickBot="1" x14ac:dyDescent="0.25">
      <c r="A82" s="25"/>
      <c r="B82" s="235">
        <f>SUM(D82:M82)</f>
        <v>880</v>
      </c>
      <c r="C82" s="236"/>
      <c r="D82" s="123">
        <v>300</v>
      </c>
      <c r="E82" s="141">
        <v>100</v>
      </c>
      <c r="F82" s="121">
        <v>50</v>
      </c>
      <c r="G82" s="121">
        <v>70</v>
      </c>
      <c r="H82" s="121">
        <v>20</v>
      </c>
      <c r="I82" s="122">
        <v>80</v>
      </c>
      <c r="J82" s="122">
        <v>40</v>
      </c>
      <c r="K82" s="142">
        <v>20</v>
      </c>
      <c r="L82" s="123">
        <v>100</v>
      </c>
      <c r="M82" s="142">
        <v>100</v>
      </c>
      <c r="N82" s="124"/>
      <c r="O82" s="237">
        <f>+'Situación general'!E23-'Situación general'!E25-'Situación general'!E33-'Situación general'!E42</f>
        <v>0</v>
      </c>
      <c r="P82" s="238"/>
    </row>
    <row r="83" spans="1:18" ht="16.5" customHeight="1" thickBot="1" x14ac:dyDescent="0.25">
      <c r="A83" s="25"/>
      <c r="B83" s="264" t="s">
        <v>51</v>
      </c>
      <c r="C83" s="265"/>
      <c r="D83" s="125"/>
      <c r="E83" s="125"/>
      <c r="F83" s="125"/>
      <c r="G83" s="125"/>
      <c r="H83" s="125"/>
      <c r="I83" s="125"/>
      <c r="J83" s="125"/>
      <c r="K83" s="125"/>
      <c r="L83" s="125"/>
      <c r="M83" s="136"/>
      <c r="N83" s="125"/>
      <c r="O83" s="24"/>
      <c r="P83" s="24"/>
      <c r="Q83" s="126"/>
      <c r="R83" s="24"/>
    </row>
    <row r="84" spans="1:18" ht="16.5" customHeight="1" x14ac:dyDescent="0.2">
      <c r="A84" s="25"/>
      <c r="B84" s="266">
        <f>+B82-B80</f>
        <v>880</v>
      </c>
      <c r="C84" s="267"/>
      <c r="D84" s="146">
        <f>+D82-D80</f>
        <v>300</v>
      </c>
      <c r="E84" s="147">
        <f>+E82-E80</f>
        <v>100</v>
      </c>
      <c r="F84" s="147">
        <f t="shared" ref="F84:M84" si="11">+F82-F80</f>
        <v>50</v>
      </c>
      <c r="G84" s="147">
        <f t="shared" si="11"/>
        <v>70</v>
      </c>
      <c r="H84" s="147">
        <f t="shared" si="11"/>
        <v>20</v>
      </c>
      <c r="I84" s="147">
        <f t="shared" si="11"/>
        <v>80</v>
      </c>
      <c r="J84" s="147">
        <f t="shared" si="11"/>
        <v>40</v>
      </c>
      <c r="K84" s="148">
        <f t="shared" si="11"/>
        <v>20</v>
      </c>
      <c r="L84" s="146">
        <f t="shared" si="11"/>
        <v>100</v>
      </c>
      <c r="M84" s="148">
        <f t="shared" si="11"/>
        <v>100</v>
      </c>
      <c r="N84" s="127"/>
      <c r="O84" s="24"/>
      <c r="P84" s="128"/>
      <c r="Q84" s="129"/>
      <c r="R84" s="24"/>
    </row>
    <row r="85" spans="1:18" ht="16.5" customHeight="1" thickBot="1" x14ac:dyDescent="0.25">
      <c r="A85" s="25"/>
      <c r="B85" s="224" t="s">
        <v>52</v>
      </c>
      <c r="C85" s="225"/>
      <c r="D85" s="143">
        <f t="shared" ref="D85:M85" si="12">+D80/D82</f>
        <v>0</v>
      </c>
      <c r="E85" s="144">
        <f t="shared" si="12"/>
        <v>0</v>
      </c>
      <c r="F85" s="144">
        <f t="shared" si="12"/>
        <v>0</v>
      </c>
      <c r="G85" s="144">
        <f t="shared" si="12"/>
        <v>0</v>
      </c>
      <c r="H85" s="144">
        <f t="shared" si="12"/>
        <v>0</v>
      </c>
      <c r="I85" s="144">
        <f t="shared" si="12"/>
        <v>0</v>
      </c>
      <c r="J85" s="144">
        <f t="shared" si="12"/>
        <v>0</v>
      </c>
      <c r="K85" s="145">
        <f t="shared" si="12"/>
        <v>0</v>
      </c>
      <c r="L85" s="143">
        <f t="shared" si="12"/>
        <v>0</v>
      </c>
      <c r="M85" s="145">
        <f t="shared" si="12"/>
        <v>0</v>
      </c>
      <c r="N85" s="130"/>
      <c r="O85" s="24"/>
      <c r="R85" s="24"/>
    </row>
    <row r="88" spans="1:18" ht="23.25" x14ac:dyDescent="0.2">
      <c r="A88" s="223" t="s">
        <v>130</v>
      </c>
      <c r="B88" s="223"/>
      <c r="C88" s="223"/>
      <c r="D88" s="223"/>
      <c r="E88" s="223"/>
      <c r="F88" s="223"/>
      <c r="G88" s="223"/>
      <c r="H88" s="223"/>
      <c r="I88" s="223"/>
      <c r="J88" s="223"/>
      <c r="K88" s="223"/>
      <c r="L88" s="223"/>
      <c r="M88" s="223"/>
      <c r="N88" s="223"/>
      <c r="O88" s="24"/>
      <c r="P88" s="24"/>
      <c r="Q88" s="24"/>
      <c r="R88" s="24"/>
    </row>
    <row r="89" spans="1:18" ht="7.5" customHeight="1" thickBot="1" x14ac:dyDescent="0.25">
      <c r="A89" s="193"/>
      <c r="B89" s="193"/>
      <c r="C89" s="79"/>
      <c r="D89" s="79"/>
      <c r="E89" s="79"/>
      <c r="F89" s="79"/>
      <c r="G89" s="80"/>
      <c r="H89" s="24"/>
      <c r="I89" s="24"/>
      <c r="J89" s="24"/>
      <c r="K89" s="81"/>
      <c r="L89" s="81"/>
      <c r="M89" s="81"/>
      <c r="N89" s="82"/>
      <c r="O89" s="81"/>
      <c r="P89" s="24"/>
      <c r="Q89" s="81"/>
      <c r="R89" s="81"/>
    </row>
    <row r="90" spans="1:18" x14ac:dyDescent="0.2">
      <c r="A90" s="194"/>
      <c r="B90" s="194"/>
      <c r="C90" s="248" t="s">
        <v>10</v>
      </c>
      <c r="D90" s="250" t="s">
        <v>8</v>
      </c>
      <c r="E90" s="251"/>
      <c r="F90" s="240" t="s">
        <v>11</v>
      </c>
      <c r="G90" s="240" t="s">
        <v>12</v>
      </c>
      <c r="H90" s="240" t="s">
        <v>43</v>
      </c>
      <c r="I90" s="240" t="s">
        <v>42</v>
      </c>
      <c r="J90" s="240" t="s">
        <v>13</v>
      </c>
      <c r="K90" s="228" t="s">
        <v>3</v>
      </c>
      <c r="L90" s="226" t="s">
        <v>30</v>
      </c>
      <c r="M90" s="228" t="s">
        <v>31</v>
      </c>
      <c r="N90" s="20"/>
      <c r="O90" s="242" t="s">
        <v>64</v>
      </c>
      <c r="P90" s="278"/>
      <c r="Q90" s="278"/>
      <c r="R90" s="279"/>
    </row>
    <row r="91" spans="1:18" ht="13.5" thickBot="1" x14ac:dyDescent="0.25">
      <c r="A91" s="194"/>
      <c r="B91" s="194"/>
      <c r="C91" s="249"/>
      <c r="D91" s="18" t="s">
        <v>14</v>
      </c>
      <c r="E91" s="19" t="s">
        <v>15</v>
      </c>
      <c r="F91" s="241"/>
      <c r="G91" s="241"/>
      <c r="H91" s="241"/>
      <c r="I91" s="241"/>
      <c r="J91" s="241"/>
      <c r="K91" s="229"/>
      <c r="L91" s="227"/>
      <c r="M91" s="229"/>
      <c r="N91" s="20"/>
      <c r="O91" s="280"/>
      <c r="P91" s="281"/>
      <c r="Q91" s="281"/>
      <c r="R91" s="282"/>
    </row>
    <row r="92" spans="1:18" x14ac:dyDescent="0.2">
      <c r="A92" s="195" t="str">
        <f>TEXT(B92,"Dddd")</f>
        <v>martes</v>
      </c>
      <c r="B92" s="195">
        <f>IF(B78="",B77+1,B78+1)</f>
        <v>44621</v>
      </c>
      <c r="C92" s="84">
        <f t="shared" ref="C92:C122" si="13">SUM(D92:N92)</f>
        <v>0</v>
      </c>
      <c r="D92" s="85"/>
      <c r="E92" s="85"/>
      <c r="F92" s="86"/>
      <c r="G92" s="87"/>
      <c r="H92" s="86"/>
      <c r="I92" s="88"/>
      <c r="J92" s="89"/>
      <c r="K92" s="90"/>
      <c r="L92" s="91"/>
      <c r="M92" s="92"/>
      <c r="N92" s="93"/>
      <c r="O92" s="273"/>
      <c r="P92" s="274"/>
      <c r="Q92" s="274"/>
      <c r="R92" s="275"/>
    </row>
    <row r="93" spans="1:18" x14ac:dyDescent="0.2">
      <c r="A93" s="196" t="str">
        <f t="shared" ref="A93:A121" si="14">TEXT(B93,"Dddd")</f>
        <v>miércoles</v>
      </c>
      <c r="B93" s="196">
        <f>+B92+1</f>
        <v>44622</v>
      </c>
      <c r="C93" s="94">
        <f t="shared" si="13"/>
        <v>0</v>
      </c>
      <c r="D93" s="95"/>
      <c r="E93" s="95"/>
      <c r="F93" s="64"/>
      <c r="G93" s="64"/>
      <c r="H93" s="64"/>
      <c r="I93" s="96"/>
      <c r="J93" s="96"/>
      <c r="K93" s="97"/>
      <c r="L93" s="98"/>
      <c r="M93" s="99"/>
      <c r="N93" s="93"/>
      <c r="O93" s="258"/>
      <c r="P93" s="259"/>
      <c r="Q93" s="259"/>
      <c r="R93" s="260"/>
    </row>
    <row r="94" spans="1:18" x14ac:dyDescent="0.2">
      <c r="A94" s="196" t="str">
        <f t="shared" si="14"/>
        <v>jueves</v>
      </c>
      <c r="B94" s="196">
        <f t="shared" ref="B94:B118" si="15">+B93+1</f>
        <v>44623</v>
      </c>
      <c r="C94" s="100">
        <f t="shared" si="13"/>
        <v>0</v>
      </c>
      <c r="D94" s="101"/>
      <c r="E94" s="101"/>
      <c r="F94" s="66"/>
      <c r="G94" s="67"/>
      <c r="H94" s="66"/>
      <c r="I94" s="102"/>
      <c r="J94" s="103"/>
      <c r="K94" s="104"/>
      <c r="L94" s="105"/>
      <c r="M94" s="106"/>
      <c r="N94" s="93"/>
      <c r="O94" s="255"/>
      <c r="P94" s="256"/>
      <c r="Q94" s="256"/>
      <c r="R94" s="257"/>
    </row>
    <row r="95" spans="1:18" x14ac:dyDescent="0.2">
      <c r="A95" s="196" t="str">
        <f t="shared" si="14"/>
        <v>viernes</v>
      </c>
      <c r="B95" s="196">
        <f t="shared" si="15"/>
        <v>44624</v>
      </c>
      <c r="C95" s="94">
        <f t="shared" si="13"/>
        <v>0</v>
      </c>
      <c r="D95" s="95"/>
      <c r="E95" s="95"/>
      <c r="F95" s="64"/>
      <c r="G95" s="64"/>
      <c r="H95" s="64"/>
      <c r="I95" s="96"/>
      <c r="J95" s="96"/>
      <c r="K95" s="97"/>
      <c r="L95" s="107"/>
      <c r="M95" s="99"/>
      <c r="N95" s="93"/>
      <c r="O95" s="258"/>
      <c r="P95" s="259"/>
      <c r="Q95" s="259"/>
      <c r="R95" s="260"/>
    </row>
    <row r="96" spans="1:18" x14ac:dyDescent="0.2">
      <c r="A96" s="196" t="str">
        <f t="shared" si="14"/>
        <v>sábado</v>
      </c>
      <c r="B96" s="196">
        <f t="shared" si="15"/>
        <v>44625</v>
      </c>
      <c r="C96" s="100">
        <f t="shared" si="13"/>
        <v>0</v>
      </c>
      <c r="D96" s="101"/>
      <c r="E96" s="101"/>
      <c r="F96" s="66"/>
      <c r="G96" s="67"/>
      <c r="H96" s="66"/>
      <c r="I96" s="102"/>
      <c r="J96" s="103"/>
      <c r="K96" s="104"/>
      <c r="L96" s="108"/>
      <c r="M96" s="106"/>
      <c r="N96" s="93"/>
      <c r="O96" s="255"/>
      <c r="P96" s="256"/>
      <c r="Q96" s="256"/>
      <c r="R96" s="257"/>
    </row>
    <row r="97" spans="1:18" x14ac:dyDescent="0.2">
      <c r="A97" s="196" t="str">
        <f t="shared" si="14"/>
        <v>domingo</v>
      </c>
      <c r="B97" s="196">
        <f t="shared" si="15"/>
        <v>44626</v>
      </c>
      <c r="C97" s="94">
        <f t="shared" si="13"/>
        <v>0</v>
      </c>
      <c r="D97" s="95"/>
      <c r="E97" s="95"/>
      <c r="F97" s="64"/>
      <c r="G97" s="64"/>
      <c r="H97" s="64"/>
      <c r="I97" s="96"/>
      <c r="J97" s="96"/>
      <c r="K97" s="97"/>
      <c r="L97" s="107"/>
      <c r="M97" s="99"/>
      <c r="N97" s="93"/>
      <c r="O97" s="258"/>
      <c r="P97" s="259"/>
      <c r="Q97" s="259"/>
      <c r="R97" s="260"/>
    </row>
    <row r="98" spans="1:18" x14ac:dyDescent="0.2">
      <c r="A98" s="196" t="str">
        <f t="shared" si="14"/>
        <v>lunes</v>
      </c>
      <c r="B98" s="196">
        <f t="shared" si="15"/>
        <v>44627</v>
      </c>
      <c r="C98" s="100">
        <f t="shared" si="13"/>
        <v>0</v>
      </c>
      <c r="D98" s="101"/>
      <c r="E98" s="101"/>
      <c r="F98" s="66"/>
      <c r="G98" s="67"/>
      <c r="H98" s="66"/>
      <c r="I98" s="102"/>
      <c r="J98" s="103"/>
      <c r="K98" s="104"/>
      <c r="L98" s="108"/>
      <c r="M98" s="106"/>
      <c r="N98" s="93"/>
      <c r="O98" s="255"/>
      <c r="P98" s="256"/>
      <c r="Q98" s="256"/>
      <c r="R98" s="257"/>
    </row>
    <row r="99" spans="1:18" x14ac:dyDescent="0.2">
      <c r="A99" s="196" t="str">
        <f t="shared" si="14"/>
        <v>martes</v>
      </c>
      <c r="B99" s="196">
        <f t="shared" si="15"/>
        <v>44628</v>
      </c>
      <c r="C99" s="94">
        <f t="shared" si="13"/>
        <v>0</v>
      </c>
      <c r="D99" s="95"/>
      <c r="E99" s="95"/>
      <c r="F99" s="64"/>
      <c r="G99" s="64"/>
      <c r="H99" s="64"/>
      <c r="I99" s="96"/>
      <c r="J99" s="96"/>
      <c r="K99" s="97"/>
      <c r="L99" s="107"/>
      <c r="M99" s="99"/>
      <c r="N99" s="93"/>
      <c r="O99" s="258"/>
      <c r="P99" s="259"/>
      <c r="Q99" s="259"/>
      <c r="R99" s="260"/>
    </row>
    <row r="100" spans="1:18" x14ac:dyDescent="0.2">
      <c r="A100" s="196" t="str">
        <f t="shared" si="14"/>
        <v>miércoles</v>
      </c>
      <c r="B100" s="196">
        <f t="shared" si="15"/>
        <v>44629</v>
      </c>
      <c r="C100" s="100">
        <f t="shared" si="13"/>
        <v>0</v>
      </c>
      <c r="D100" s="101"/>
      <c r="E100" s="101"/>
      <c r="F100" s="66"/>
      <c r="G100" s="67"/>
      <c r="H100" s="66"/>
      <c r="I100" s="102"/>
      <c r="J100" s="103"/>
      <c r="K100" s="104"/>
      <c r="L100" s="108"/>
      <c r="M100" s="106"/>
      <c r="N100" s="93"/>
      <c r="O100" s="255"/>
      <c r="P100" s="256"/>
      <c r="Q100" s="256"/>
      <c r="R100" s="257"/>
    </row>
    <row r="101" spans="1:18" x14ac:dyDescent="0.2">
      <c r="A101" s="196" t="str">
        <f t="shared" si="14"/>
        <v>jueves</v>
      </c>
      <c r="B101" s="196">
        <f t="shared" si="15"/>
        <v>44630</v>
      </c>
      <c r="C101" s="94">
        <f t="shared" si="13"/>
        <v>0</v>
      </c>
      <c r="D101" s="95"/>
      <c r="E101" s="95"/>
      <c r="F101" s="64"/>
      <c r="G101" s="64"/>
      <c r="H101" s="64"/>
      <c r="I101" s="96"/>
      <c r="J101" s="96"/>
      <c r="K101" s="97"/>
      <c r="L101" s="107"/>
      <c r="M101" s="99"/>
      <c r="N101" s="93"/>
      <c r="O101" s="258"/>
      <c r="P101" s="259"/>
      <c r="Q101" s="259"/>
      <c r="R101" s="260"/>
    </row>
    <row r="102" spans="1:18" x14ac:dyDescent="0.2">
      <c r="A102" s="196" t="str">
        <f t="shared" si="14"/>
        <v>viernes</v>
      </c>
      <c r="B102" s="196">
        <f t="shared" si="15"/>
        <v>44631</v>
      </c>
      <c r="C102" s="100">
        <f t="shared" si="13"/>
        <v>0</v>
      </c>
      <c r="D102" s="101"/>
      <c r="E102" s="67"/>
      <c r="F102" s="66"/>
      <c r="G102" s="67"/>
      <c r="H102" s="66"/>
      <c r="I102" s="102"/>
      <c r="J102" s="103"/>
      <c r="K102" s="104"/>
      <c r="L102" s="105"/>
      <c r="M102" s="106"/>
      <c r="N102" s="93"/>
      <c r="O102" s="261"/>
      <c r="P102" s="262"/>
      <c r="Q102" s="262"/>
      <c r="R102" s="263"/>
    </row>
    <row r="103" spans="1:18" x14ac:dyDescent="0.2">
      <c r="A103" s="196" t="str">
        <f t="shared" si="14"/>
        <v>sábado</v>
      </c>
      <c r="B103" s="196">
        <f t="shared" si="15"/>
        <v>44632</v>
      </c>
      <c r="C103" s="94">
        <f t="shared" si="13"/>
        <v>0</v>
      </c>
      <c r="D103" s="95"/>
      <c r="E103" s="65"/>
      <c r="F103" s="64"/>
      <c r="G103" s="64"/>
      <c r="H103" s="64"/>
      <c r="I103" s="96"/>
      <c r="J103" s="96"/>
      <c r="K103" s="97"/>
      <c r="L103" s="109"/>
      <c r="M103" s="110"/>
      <c r="N103" s="93"/>
      <c r="O103" s="258"/>
      <c r="P103" s="259"/>
      <c r="Q103" s="259"/>
      <c r="R103" s="260"/>
    </row>
    <row r="104" spans="1:18" x14ac:dyDescent="0.2">
      <c r="A104" s="196" t="str">
        <f t="shared" si="14"/>
        <v>domingo</v>
      </c>
      <c r="B104" s="196">
        <f t="shared" si="15"/>
        <v>44633</v>
      </c>
      <c r="C104" s="100">
        <f t="shared" si="13"/>
        <v>0</v>
      </c>
      <c r="D104" s="101"/>
      <c r="E104" s="67"/>
      <c r="F104" s="66"/>
      <c r="G104" s="67"/>
      <c r="H104" s="66"/>
      <c r="I104" s="102"/>
      <c r="J104" s="103"/>
      <c r="K104" s="104"/>
      <c r="L104" s="108"/>
      <c r="M104" s="106"/>
      <c r="N104" s="93"/>
      <c r="O104" s="255"/>
      <c r="P104" s="256"/>
      <c r="Q104" s="256"/>
      <c r="R104" s="257"/>
    </row>
    <row r="105" spans="1:18" x14ac:dyDescent="0.2">
      <c r="A105" s="196" t="str">
        <f t="shared" si="14"/>
        <v>lunes</v>
      </c>
      <c r="B105" s="196">
        <f t="shared" si="15"/>
        <v>44634</v>
      </c>
      <c r="C105" s="94">
        <f t="shared" si="13"/>
        <v>0</v>
      </c>
      <c r="D105" s="95"/>
      <c r="E105" s="65"/>
      <c r="F105" s="64"/>
      <c r="G105" s="64"/>
      <c r="H105" s="64"/>
      <c r="I105" s="96"/>
      <c r="J105" s="96"/>
      <c r="K105" s="97"/>
      <c r="L105" s="107"/>
      <c r="M105" s="99"/>
      <c r="N105" s="93"/>
      <c r="O105" s="258"/>
      <c r="P105" s="259"/>
      <c r="Q105" s="259"/>
      <c r="R105" s="260"/>
    </row>
    <row r="106" spans="1:18" x14ac:dyDescent="0.2">
      <c r="A106" s="196" t="str">
        <f t="shared" si="14"/>
        <v>martes</v>
      </c>
      <c r="B106" s="196">
        <f t="shared" si="15"/>
        <v>44635</v>
      </c>
      <c r="C106" s="100">
        <f t="shared" si="13"/>
        <v>0</v>
      </c>
      <c r="D106" s="101"/>
      <c r="E106" s="67"/>
      <c r="F106" s="66"/>
      <c r="G106" s="67"/>
      <c r="H106" s="66"/>
      <c r="I106" s="102"/>
      <c r="J106" s="103"/>
      <c r="K106" s="104"/>
      <c r="L106" s="108"/>
      <c r="M106" s="106"/>
      <c r="N106" s="93"/>
      <c r="O106" s="255"/>
      <c r="P106" s="256"/>
      <c r="Q106" s="256"/>
      <c r="R106" s="257"/>
    </row>
    <row r="107" spans="1:18" x14ac:dyDescent="0.2">
      <c r="A107" s="196" t="str">
        <f t="shared" si="14"/>
        <v>miércoles</v>
      </c>
      <c r="B107" s="196">
        <f t="shared" si="15"/>
        <v>44636</v>
      </c>
      <c r="C107" s="94">
        <f t="shared" si="13"/>
        <v>0</v>
      </c>
      <c r="D107" s="95"/>
      <c r="E107" s="65"/>
      <c r="F107" s="64"/>
      <c r="G107" s="64"/>
      <c r="H107" s="64"/>
      <c r="I107" s="96"/>
      <c r="J107" s="96"/>
      <c r="K107" s="97"/>
      <c r="L107" s="98"/>
      <c r="M107" s="110"/>
      <c r="N107" s="93"/>
      <c r="O107" s="258"/>
      <c r="P107" s="259"/>
      <c r="Q107" s="259"/>
      <c r="R107" s="260"/>
    </row>
    <row r="108" spans="1:18" x14ac:dyDescent="0.2">
      <c r="A108" s="196" t="str">
        <f t="shared" si="14"/>
        <v>jueves</v>
      </c>
      <c r="B108" s="196">
        <f t="shared" si="15"/>
        <v>44637</v>
      </c>
      <c r="C108" s="100">
        <f t="shared" si="13"/>
        <v>0</v>
      </c>
      <c r="D108" s="101"/>
      <c r="E108" s="111"/>
      <c r="F108" s="66"/>
      <c r="G108" s="67"/>
      <c r="H108" s="66"/>
      <c r="I108" s="102"/>
      <c r="J108" s="103"/>
      <c r="K108" s="104"/>
      <c r="L108" s="105"/>
      <c r="M108" s="106"/>
      <c r="N108" s="93"/>
      <c r="O108" s="255"/>
      <c r="P108" s="256"/>
      <c r="Q108" s="256"/>
      <c r="R108" s="257"/>
    </row>
    <row r="109" spans="1:18" x14ac:dyDescent="0.2">
      <c r="A109" s="196" t="str">
        <f t="shared" si="14"/>
        <v>viernes</v>
      </c>
      <c r="B109" s="196">
        <f t="shared" si="15"/>
        <v>44638</v>
      </c>
      <c r="C109" s="94">
        <f t="shared" si="13"/>
        <v>0</v>
      </c>
      <c r="D109" s="95"/>
      <c r="E109" s="95"/>
      <c r="F109" s="64"/>
      <c r="G109" s="64"/>
      <c r="H109" s="64"/>
      <c r="I109" s="96"/>
      <c r="J109" s="96"/>
      <c r="K109" s="97"/>
      <c r="L109" s="107"/>
      <c r="M109" s="99"/>
      <c r="N109" s="93"/>
      <c r="O109" s="258"/>
      <c r="P109" s="259"/>
      <c r="Q109" s="259"/>
      <c r="R109" s="260"/>
    </row>
    <row r="110" spans="1:18" x14ac:dyDescent="0.2">
      <c r="A110" s="196" t="str">
        <f t="shared" si="14"/>
        <v>sábado</v>
      </c>
      <c r="B110" s="196">
        <f t="shared" si="15"/>
        <v>44639</v>
      </c>
      <c r="C110" s="100">
        <f t="shared" si="13"/>
        <v>0</v>
      </c>
      <c r="D110" s="101"/>
      <c r="E110" s="101"/>
      <c r="F110" s="66"/>
      <c r="G110" s="67"/>
      <c r="H110" s="66"/>
      <c r="I110" s="102"/>
      <c r="J110" s="103"/>
      <c r="K110" s="104"/>
      <c r="L110" s="108"/>
      <c r="M110" s="106"/>
      <c r="N110" s="93"/>
      <c r="O110" s="255"/>
      <c r="P110" s="256"/>
      <c r="Q110" s="256"/>
      <c r="R110" s="257"/>
    </row>
    <row r="111" spans="1:18" x14ac:dyDescent="0.2">
      <c r="A111" s="196" t="str">
        <f t="shared" si="14"/>
        <v>domingo</v>
      </c>
      <c r="B111" s="196">
        <f t="shared" si="15"/>
        <v>44640</v>
      </c>
      <c r="C111" s="94">
        <f t="shared" si="13"/>
        <v>0</v>
      </c>
      <c r="D111" s="95"/>
      <c r="E111" s="95"/>
      <c r="F111" s="64"/>
      <c r="G111" s="64"/>
      <c r="H111" s="64"/>
      <c r="I111" s="96"/>
      <c r="J111" s="96"/>
      <c r="K111" s="97"/>
      <c r="L111" s="107"/>
      <c r="M111" s="99"/>
      <c r="N111" s="93"/>
      <c r="O111" s="258"/>
      <c r="P111" s="259"/>
      <c r="Q111" s="259"/>
      <c r="R111" s="260"/>
    </row>
    <row r="112" spans="1:18" x14ac:dyDescent="0.2">
      <c r="A112" s="196" t="str">
        <f t="shared" si="14"/>
        <v>lunes</v>
      </c>
      <c r="B112" s="196">
        <f t="shared" si="15"/>
        <v>44641</v>
      </c>
      <c r="C112" s="100">
        <f t="shared" si="13"/>
        <v>0</v>
      </c>
      <c r="D112" s="101"/>
      <c r="E112" s="101"/>
      <c r="F112" s="66"/>
      <c r="G112" s="67"/>
      <c r="H112" s="66"/>
      <c r="I112" s="102"/>
      <c r="J112" s="103"/>
      <c r="K112" s="104"/>
      <c r="L112" s="108"/>
      <c r="M112" s="106"/>
      <c r="N112" s="93"/>
      <c r="O112" s="255"/>
      <c r="P112" s="256"/>
      <c r="Q112" s="256"/>
      <c r="R112" s="257"/>
    </row>
    <row r="113" spans="1:18" x14ac:dyDescent="0.2">
      <c r="A113" s="196" t="str">
        <f t="shared" si="14"/>
        <v>martes</v>
      </c>
      <c r="B113" s="196">
        <f t="shared" si="15"/>
        <v>44642</v>
      </c>
      <c r="C113" s="94">
        <f t="shared" si="13"/>
        <v>0</v>
      </c>
      <c r="D113" s="95"/>
      <c r="E113" s="95"/>
      <c r="F113" s="64"/>
      <c r="G113" s="64"/>
      <c r="H113" s="64"/>
      <c r="I113" s="96"/>
      <c r="J113" s="96"/>
      <c r="K113" s="97"/>
      <c r="L113" s="109"/>
      <c r="M113" s="99"/>
      <c r="N113" s="93"/>
      <c r="O113" s="258"/>
      <c r="P113" s="259"/>
      <c r="Q113" s="259"/>
      <c r="R113" s="260"/>
    </row>
    <row r="114" spans="1:18" x14ac:dyDescent="0.2">
      <c r="A114" s="196" t="str">
        <f t="shared" si="14"/>
        <v>miércoles</v>
      </c>
      <c r="B114" s="196">
        <f t="shared" si="15"/>
        <v>44643</v>
      </c>
      <c r="C114" s="100">
        <f t="shared" si="13"/>
        <v>0</v>
      </c>
      <c r="D114" s="101"/>
      <c r="E114" s="101"/>
      <c r="F114" s="66"/>
      <c r="G114" s="67"/>
      <c r="H114" s="66"/>
      <c r="I114" s="102"/>
      <c r="J114" s="103"/>
      <c r="K114" s="104"/>
      <c r="L114" s="108"/>
      <c r="M114" s="106"/>
      <c r="N114" s="93"/>
      <c r="O114" s="261"/>
      <c r="P114" s="262"/>
      <c r="Q114" s="262"/>
      <c r="R114" s="263"/>
    </row>
    <row r="115" spans="1:18" x14ac:dyDescent="0.2">
      <c r="A115" s="196" t="str">
        <f t="shared" si="14"/>
        <v>jueves</v>
      </c>
      <c r="B115" s="196">
        <f t="shared" si="15"/>
        <v>44644</v>
      </c>
      <c r="C115" s="94">
        <f t="shared" si="13"/>
        <v>0</v>
      </c>
      <c r="D115" s="112"/>
      <c r="E115" s="112"/>
      <c r="F115" s="64"/>
      <c r="G115" s="64"/>
      <c r="H115" s="64"/>
      <c r="I115" s="96"/>
      <c r="J115" s="96"/>
      <c r="K115" s="97"/>
      <c r="L115" s="93"/>
      <c r="M115" s="99"/>
      <c r="N115" s="93"/>
      <c r="O115" s="258"/>
      <c r="P115" s="259"/>
      <c r="Q115" s="259"/>
      <c r="R115" s="260"/>
    </row>
    <row r="116" spans="1:18" x14ac:dyDescent="0.2">
      <c r="A116" s="196" t="str">
        <f t="shared" si="14"/>
        <v>viernes</v>
      </c>
      <c r="B116" s="196">
        <f t="shared" si="15"/>
        <v>44645</v>
      </c>
      <c r="C116" s="100">
        <f t="shared" si="13"/>
        <v>0</v>
      </c>
      <c r="D116" s="113"/>
      <c r="E116" s="67"/>
      <c r="F116" s="66"/>
      <c r="G116" s="67"/>
      <c r="H116" s="66"/>
      <c r="I116" s="102"/>
      <c r="J116" s="103"/>
      <c r="K116" s="104"/>
      <c r="L116" s="108"/>
      <c r="M116" s="106"/>
      <c r="N116" s="93"/>
      <c r="O116" s="255"/>
      <c r="P116" s="256"/>
      <c r="Q116" s="256"/>
      <c r="R116" s="257"/>
    </row>
    <row r="117" spans="1:18" x14ac:dyDescent="0.2">
      <c r="A117" s="196" t="str">
        <f t="shared" si="14"/>
        <v>sábado</v>
      </c>
      <c r="B117" s="196">
        <f t="shared" si="15"/>
        <v>44646</v>
      </c>
      <c r="C117" s="94">
        <f t="shared" si="13"/>
        <v>0</v>
      </c>
      <c r="D117" s="95"/>
      <c r="E117" s="95"/>
      <c r="F117" s="64"/>
      <c r="G117" s="64"/>
      <c r="H117" s="64"/>
      <c r="I117" s="96"/>
      <c r="J117" s="96"/>
      <c r="K117" s="97"/>
      <c r="L117" s="107"/>
      <c r="M117" s="99"/>
      <c r="N117" s="93"/>
      <c r="O117" s="258"/>
      <c r="P117" s="259"/>
      <c r="Q117" s="259"/>
      <c r="R117" s="260"/>
    </row>
    <row r="118" spans="1:18" x14ac:dyDescent="0.2">
      <c r="A118" s="196" t="str">
        <f t="shared" si="14"/>
        <v>domingo</v>
      </c>
      <c r="B118" s="196">
        <f t="shared" si="15"/>
        <v>44647</v>
      </c>
      <c r="C118" s="100">
        <f t="shared" si="13"/>
        <v>0</v>
      </c>
      <c r="D118" s="113"/>
      <c r="E118" s="67"/>
      <c r="F118" s="66"/>
      <c r="G118" s="67"/>
      <c r="H118" s="66"/>
      <c r="I118" s="102"/>
      <c r="J118" s="103"/>
      <c r="K118" s="104"/>
      <c r="L118" s="108"/>
      <c r="M118" s="106"/>
      <c r="N118" s="93"/>
      <c r="O118" s="255"/>
      <c r="P118" s="256"/>
      <c r="Q118" s="256"/>
      <c r="R118" s="257"/>
    </row>
    <row r="119" spans="1:18" x14ac:dyDescent="0.2">
      <c r="A119" s="196" t="str">
        <f t="shared" si="14"/>
        <v>lunes</v>
      </c>
      <c r="B119" s="196">
        <f>+B118+1</f>
        <v>44648</v>
      </c>
      <c r="C119" s="94">
        <f t="shared" si="13"/>
        <v>0</v>
      </c>
      <c r="D119" s="95"/>
      <c r="E119" s="95"/>
      <c r="F119" s="64"/>
      <c r="G119" s="64"/>
      <c r="H119" s="64"/>
      <c r="I119" s="96"/>
      <c r="J119" s="96"/>
      <c r="K119" s="97"/>
      <c r="L119" s="107"/>
      <c r="M119" s="99"/>
      <c r="N119" s="93"/>
      <c r="O119" s="258"/>
      <c r="P119" s="259"/>
      <c r="Q119" s="259"/>
      <c r="R119" s="260"/>
    </row>
    <row r="120" spans="1:18" x14ac:dyDescent="0.2">
      <c r="A120" s="196" t="str">
        <f t="shared" si="14"/>
        <v>martes</v>
      </c>
      <c r="B120" s="196">
        <f>+B119+1</f>
        <v>44649</v>
      </c>
      <c r="C120" s="100">
        <f t="shared" si="13"/>
        <v>0</v>
      </c>
      <c r="D120" s="113"/>
      <c r="E120" s="67"/>
      <c r="F120" s="66"/>
      <c r="G120" s="67"/>
      <c r="H120" s="66"/>
      <c r="I120" s="102"/>
      <c r="J120" s="103"/>
      <c r="K120" s="104"/>
      <c r="L120" s="108"/>
      <c r="M120" s="106"/>
      <c r="N120" s="93"/>
      <c r="O120" s="255"/>
      <c r="P120" s="256"/>
      <c r="Q120" s="256"/>
      <c r="R120" s="257"/>
    </row>
    <row r="121" spans="1:18" x14ac:dyDescent="0.2">
      <c r="A121" s="196" t="str">
        <f t="shared" si="14"/>
        <v>miércoles</v>
      </c>
      <c r="B121" s="196">
        <f>+B120+1</f>
        <v>44650</v>
      </c>
      <c r="C121" s="114">
        <f t="shared" si="13"/>
        <v>0</v>
      </c>
      <c r="D121" s="112"/>
      <c r="E121" s="112"/>
      <c r="F121" s="64"/>
      <c r="G121" s="64"/>
      <c r="H121" s="64"/>
      <c r="I121" s="96"/>
      <c r="J121" s="96"/>
      <c r="K121" s="97"/>
      <c r="L121" s="109"/>
      <c r="M121" s="97"/>
      <c r="N121" s="93"/>
      <c r="O121" s="252"/>
      <c r="P121" s="253"/>
      <c r="Q121" s="253"/>
      <c r="R121" s="254"/>
    </row>
    <row r="122" spans="1:18" ht="13.5" thickBot="1" x14ac:dyDescent="0.25">
      <c r="A122" s="197" t="str">
        <f>TEXT(B122,"Dddd")</f>
        <v>jueves</v>
      </c>
      <c r="B122" s="197">
        <f>+B121+1</f>
        <v>44651</v>
      </c>
      <c r="C122" s="100">
        <f t="shared" si="13"/>
        <v>0</v>
      </c>
      <c r="D122" s="113"/>
      <c r="E122" s="67"/>
      <c r="F122" s="66"/>
      <c r="G122" s="67"/>
      <c r="H122" s="66"/>
      <c r="I122" s="102"/>
      <c r="J122" s="103"/>
      <c r="K122" s="104"/>
      <c r="L122" s="108"/>
      <c r="M122" s="106"/>
      <c r="N122" s="93"/>
      <c r="O122" s="268"/>
      <c r="P122" s="269"/>
      <c r="Q122" s="269"/>
      <c r="R122" s="270"/>
    </row>
    <row r="123" spans="1:18" ht="16.5" customHeight="1" thickBot="1" x14ac:dyDescent="0.25">
      <c r="A123" s="25"/>
      <c r="B123" s="271" t="s">
        <v>16</v>
      </c>
      <c r="C123" s="272"/>
      <c r="D123" s="115" t="s">
        <v>14</v>
      </c>
      <c r="E123" s="116" t="s">
        <v>15</v>
      </c>
      <c r="F123" s="117" t="s">
        <v>11</v>
      </c>
      <c r="G123" s="117" t="s">
        <v>12</v>
      </c>
      <c r="H123" s="117" t="s">
        <v>43</v>
      </c>
      <c r="I123" s="118" t="s">
        <v>42</v>
      </c>
      <c r="J123" s="118" t="s">
        <v>13</v>
      </c>
      <c r="K123" s="119" t="s">
        <v>3</v>
      </c>
      <c r="L123" s="115" t="s">
        <v>30</v>
      </c>
      <c r="M123" s="119" t="s">
        <v>31</v>
      </c>
      <c r="N123" s="20"/>
      <c r="O123" s="234"/>
      <c r="P123" s="234"/>
      <c r="Q123" s="234"/>
      <c r="R123" s="234"/>
    </row>
    <row r="124" spans="1:18" ht="16.5" customHeight="1" thickBot="1" x14ac:dyDescent="0.25">
      <c r="A124" s="25"/>
      <c r="B124" s="230">
        <f>SUM(C92:C122)</f>
        <v>0</v>
      </c>
      <c r="C124" s="231"/>
      <c r="D124" s="137">
        <f t="shared" ref="D124:M124" si="16">SUM(D92:D122)</f>
        <v>0</v>
      </c>
      <c r="E124" s="138">
        <f t="shared" si="16"/>
        <v>0</v>
      </c>
      <c r="F124" s="139">
        <f t="shared" si="16"/>
        <v>0</v>
      </c>
      <c r="G124" s="139">
        <f t="shared" si="16"/>
        <v>0</v>
      </c>
      <c r="H124" s="139">
        <f t="shared" si="16"/>
        <v>0</v>
      </c>
      <c r="I124" s="139">
        <f t="shared" si="16"/>
        <v>0</v>
      </c>
      <c r="J124" s="139">
        <f t="shared" si="16"/>
        <v>0</v>
      </c>
      <c r="K124" s="140">
        <f t="shared" si="16"/>
        <v>0</v>
      </c>
      <c r="L124" s="137">
        <f t="shared" si="16"/>
        <v>0</v>
      </c>
      <c r="M124" s="140">
        <f t="shared" si="16"/>
        <v>0</v>
      </c>
      <c r="N124" s="22"/>
      <c r="O124" s="83"/>
      <c r="R124" s="83"/>
    </row>
    <row r="125" spans="1:18" ht="16.5" customHeight="1" thickBot="1" x14ac:dyDescent="0.25">
      <c r="A125" s="25"/>
      <c r="B125" s="232" t="s">
        <v>17</v>
      </c>
      <c r="C125" s="233"/>
      <c r="D125" s="132"/>
      <c r="E125" s="20"/>
      <c r="F125" s="20"/>
      <c r="G125" s="20"/>
      <c r="H125" s="20"/>
      <c r="I125" s="20"/>
      <c r="J125" s="20"/>
      <c r="K125" s="133"/>
      <c r="L125" s="134"/>
      <c r="M125" s="135"/>
      <c r="N125" s="120"/>
      <c r="O125" s="276" t="s">
        <v>53</v>
      </c>
      <c r="P125" s="277"/>
    </row>
    <row r="126" spans="1:18" ht="16.5" customHeight="1" thickBot="1" x14ac:dyDescent="0.25">
      <c r="A126" s="25"/>
      <c r="B126" s="235">
        <f>SUM(D126:M126)</f>
        <v>880</v>
      </c>
      <c r="C126" s="236"/>
      <c r="D126" s="123">
        <v>300</v>
      </c>
      <c r="E126" s="141">
        <v>100</v>
      </c>
      <c r="F126" s="121">
        <v>50</v>
      </c>
      <c r="G126" s="121">
        <v>70</v>
      </c>
      <c r="H126" s="121">
        <v>20</v>
      </c>
      <c r="I126" s="122">
        <v>80</v>
      </c>
      <c r="J126" s="122">
        <v>40</v>
      </c>
      <c r="K126" s="142">
        <v>20</v>
      </c>
      <c r="L126" s="123">
        <v>100</v>
      </c>
      <c r="M126" s="142">
        <v>100</v>
      </c>
      <c r="N126" s="124"/>
      <c r="O126" s="237">
        <f>+'Situación general'!F23-'Situación general'!F25-'Situación general'!F33-'Situación general'!F42</f>
        <v>0</v>
      </c>
      <c r="P126" s="238"/>
    </row>
    <row r="127" spans="1:18" ht="16.5" customHeight="1" thickBot="1" x14ac:dyDescent="0.25">
      <c r="A127" s="25"/>
      <c r="B127" s="264" t="s">
        <v>51</v>
      </c>
      <c r="C127" s="265"/>
      <c r="D127" s="125"/>
      <c r="E127" s="125"/>
      <c r="F127" s="125"/>
      <c r="G127" s="125"/>
      <c r="H127" s="125"/>
      <c r="I127" s="125"/>
      <c r="J127" s="125"/>
      <c r="K127" s="125"/>
      <c r="L127" s="125"/>
      <c r="M127" s="136"/>
      <c r="N127" s="125"/>
      <c r="O127" s="24"/>
      <c r="P127" s="24"/>
      <c r="Q127" s="126"/>
      <c r="R127" s="24"/>
    </row>
    <row r="128" spans="1:18" ht="16.5" customHeight="1" x14ac:dyDescent="0.2">
      <c r="A128" s="25"/>
      <c r="B128" s="266">
        <f>+B126-B124</f>
        <v>880</v>
      </c>
      <c r="C128" s="267"/>
      <c r="D128" s="146">
        <f>+D126-D124</f>
        <v>300</v>
      </c>
      <c r="E128" s="147">
        <f>+E126-E124</f>
        <v>100</v>
      </c>
      <c r="F128" s="147">
        <f t="shared" ref="F128:M128" si="17">+F126-F124</f>
        <v>50</v>
      </c>
      <c r="G128" s="147">
        <f t="shared" si="17"/>
        <v>70</v>
      </c>
      <c r="H128" s="147">
        <f t="shared" si="17"/>
        <v>20</v>
      </c>
      <c r="I128" s="147">
        <f t="shared" si="17"/>
        <v>80</v>
      </c>
      <c r="J128" s="147">
        <f t="shared" si="17"/>
        <v>40</v>
      </c>
      <c r="K128" s="148">
        <f t="shared" si="17"/>
        <v>20</v>
      </c>
      <c r="L128" s="146">
        <f t="shared" si="17"/>
        <v>100</v>
      </c>
      <c r="M128" s="148">
        <f t="shared" si="17"/>
        <v>100</v>
      </c>
      <c r="N128" s="127"/>
      <c r="O128" s="24"/>
      <c r="P128" s="128"/>
      <c r="Q128" s="129"/>
      <c r="R128" s="24"/>
    </row>
    <row r="129" spans="1:18" ht="16.5" customHeight="1" thickBot="1" x14ac:dyDescent="0.25">
      <c r="A129" s="25"/>
      <c r="B129" s="224" t="s">
        <v>52</v>
      </c>
      <c r="C129" s="225"/>
      <c r="D129" s="143">
        <f t="shared" ref="D129:M129" si="18">+D124/D126</f>
        <v>0</v>
      </c>
      <c r="E129" s="144">
        <f t="shared" si="18"/>
        <v>0</v>
      </c>
      <c r="F129" s="144">
        <f t="shared" si="18"/>
        <v>0</v>
      </c>
      <c r="G129" s="144">
        <f t="shared" si="18"/>
        <v>0</v>
      </c>
      <c r="H129" s="144">
        <f t="shared" si="18"/>
        <v>0</v>
      </c>
      <c r="I129" s="144">
        <f t="shared" si="18"/>
        <v>0</v>
      </c>
      <c r="J129" s="144">
        <f t="shared" si="18"/>
        <v>0</v>
      </c>
      <c r="K129" s="145">
        <f t="shared" si="18"/>
        <v>0</v>
      </c>
      <c r="L129" s="143">
        <f t="shared" si="18"/>
        <v>0</v>
      </c>
      <c r="M129" s="145">
        <f t="shared" si="18"/>
        <v>0</v>
      </c>
      <c r="N129" s="130"/>
      <c r="O129" s="24"/>
      <c r="R129" s="24"/>
    </row>
    <row r="132" spans="1:18" ht="23.25" x14ac:dyDescent="0.2">
      <c r="A132" s="223" t="s">
        <v>127</v>
      </c>
      <c r="B132" s="223"/>
      <c r="C132" s="223"/>
      <c r="D132" s="223"/>
      <c r="E132" s="223"/>
      <c r="F132" s="223"/>
      <c r="G132" s="223"/>
      <c r="H132" s="223"/>
      <c r="I132" s="223"/>
      <c r="J132" s="223"/>
      <c r="K132" s="223"/>
      <c r="L132" s="223"/>
      <c r="M132" s="223"/>
      <c r="N132" s="223"/>
      <c r="O132" s="24"/>
      <c r="P132" s="24"/>
      <c r="Q132" s="24"/>
      <c r="R132" s="24"/>
    </row>
    <row r="133" spans="1:18" ht="6" customHeight="1" thickBot="1" x14ac:dyDescent="0.25">
      <c r="A133" s="193"/>
      <c r="B133" s="193"/>
      <c r="C133" s="79"/>
      <c r="D133" s="79"/>
      <c r="E133" s="79"/>
      <c r="F133" s="79"/>
      <c r="G133" s="80"/>
      <c r="H133" s="24"/>
      <c r="I133" s="24"/>
      <c r="J133" s="24"/>
      <c r="K133" s="81"/>
      <c r="L133" s="81"/>
      <c r="M133" s="81"/>
      <c r="N133" s="82"/>
      <c r="O133" s="81"/>
      <c r="P133" s="24"/>
      <c r="Q133" s="81"/>
      <c r="R133" s="81"/>
    </row>
    <row r="134" spans="1:18" x14ac:dyDescent="0.2">
      <c r="A134" s="194"/>
      <c r="B134" s="194"/>
      <c r="C134" s="248" t="s">
        <v>10</v>
      </c>
      <c r="D134" s="250" t="s">
        <v>8</v>
      </c>
      <c r="E134" s="251"/>
      <c r="F134" s="240" t="s">
        <v>11</v>
      </c>
      <c r="G134" s="240" t="s">
        <v>12</v>
      </c>
      <c r="H134" s="240" t="s">
        <v>43</v>
      </c>
      <c r="I134" s="240" t="s">
        <v>42</v>
      </c>
      <c r="J134" s="240" t="s">
        <v>13</v>
      </c>
      <c r="K134" s="228" t="s">
        <v>3</v>
      </c>
      <c r="L134" s="226" t="s">
        <v>30</v>
      </c>
      <c r="M134" s="228" t="s">
        <v>31</v>
      </c>
      <c r="N134" s="20"/>
      <c r="O134" s="242" t="s">
        <v>64</v>
      </c>
      <c r="P134" s="278"/>
      <c r="Q134" s="278"/>
      <c r="R134" s="279"/>
    </row>
    <row r="135" spans="1:18" ht="13.5" thickBot="1" x14ac:dyDescent="0.25">
      <c r="A135" s="194"/>
      <c r="B135" s="194"/>
      <c r="C135" s="249"/>
      <c r="D135" s="18" t="s">
        <v>14</v>
      </c>
      <c r="E135" s="19" t="s">
        <v>15</v>
      </c>
      <c r="F135" s="241"/>
      <c r="G135" s="241"/>
      <c r="H135" s="241"/>
      <c r="I135" s="241"/>
      <c r="J135" s="241"/>
      <c r="K135" s="229"/>
      <c r="L135" s="227"/>
      <c r="M135" s="229"/>
      <c r="N135" s="20"/>
      <c r="O135" s="280"/>
      <c r="P135" s="281"/>
      <c r="Q135" s="281"/>
      <c r="R135" s="282"/>
    </row>
    <row r="136" spans="1:18" x14ac:dyDescent="0.2">
      <c r="A136" s="195" t="str">
        <f>TEXT(B136,"Dddd")</f>
        <v>viernes</v>
      </c>
      <c r="B136" s="195">
        <f>+B122+1</f>
        <v>44652</v>
      </c>
      <c r="C136" s="84">
        <f t="shared" ref="C136:C165" si="19">SUM(D136:N136)</f>
        <v>0</v>
      </c>
      <c r="D136" s="85"/>
      <c r="E136" s="85"/>
      <c r="F136" s="86"/>
      <c r="G136" s="87"/>
      <c r="H136" s="86"/>
      <c r="I136" s="88"/>
      <c r="J136" s="89"/>
      <c r="K136" s="90"/>
      <c r="L136" s="91"/>
      <c r="M136" s="92"/>
      <c r="N136" s="93"/>
      <c r="O136" s="273"/>
      <c r="P136" s="274"/>
      <c r="Q136" s="274"/>
      <c r="R136" s="275"/>
    </row>
    <row r="137" spans="1:18" x14ac:dyDescent="0.2">
      <c r="A137" s="196" t="str">
        <f t="shared" ref="A137:A165" si="20">TEXT(B137,"Dddd")</f>
        <v>sábado</v>
      </c>
      <c r="B137" s="196">
        <f>+B136+1</f>
        <v>44653</v>
      </c>
      <c r="C137" s="94">
        <f t="shared" si="19"/>
        <v>0</v>
      </c>
      <c r="D137" s="95"/>
      <c r="E137" s="95"/>
      <c r="F137" s="64"/>
      <c r="G137" s="64"/>
      <c r="H137" s="64"/>
      <c r="I137" s="96"/>
      <c r="J137" s="96"/>
      <c r="K137" s="97"/>
      <c r="L137" s="98"/>
      <c r="M137" s="99"/>
      <c r="N137" s="93"/>
      <c r="O137" s="258"/>
      <c r="P137" s="259"/>
      <c r="Q137" s="259"/>
      <c r="R137" s="260"/>
    </row>
    <row r="138" spans="1:18" x14ac:dyDescent="0.2">
      <c r="A138" s="196" t="str">
        <f t="shared" si="20"/>
        <v>domingo</v>
      </c>
      <c r="B138" s="196">
        <f t="shared" ref="B138:B162" si="21">+B137+1</f>
        <v>44654</v>
      </c>
      <c r="C138" s="100">
        <f t="shared" si="19"/>
        <v>0</v>
      </c>
      <c r="D138" s="101"/>
      <c r="E138" s="101"/>
      <c r="F138" s="66"/>
      <c r="G138" s="67"/>
      <c r="H138" s="66"/>
      <c r="I138" s="102"/>
      <c r="J138" s="103"/>
      <c r="K138" s="104"/>
      <c r="L138" s="105"/>
      <c r="M138" s="106"/>
      <c r="N138" s="93"/>
      <c r="O138" s="255"/>
      <c r="P138" s="256"/>
      <c r="Q138" s="256"/>
      <c r="R138" s="257"/>
    </row>
    <row r="139" spans="1:18" x14ac:dyDescent="0.2">
      <c r="A139" s="196" t="str">
        <f t="shared" si="20"/>
        <v>lunes</v>
      </c>
      <c r="B139" s="196">
        <f t="shared" si="21"/>
        <v>44655</v>
      </c>
      <c r="C139" s="94">
        <f t="shared" si="19"/>
        <v>0</v>
      </c>
      <c r="D139" s="95"/>
      <c r="E139" s="95"/>
      <c r="F139" s="64"/>
      <c r="G139" s="64"/>
      <c r="H139" s="64"/>
      <c r="I139" s="96"/>
      <c r="J139" s="96"/>
      <c r="K139" s="97"/>
      <c r="L139" s="107"/>
      <c r="M139" s="99"/>
      <c r="N139" s="93"/>
      <c r="O139" s="258"/>
      <c r="P139" s="259"/>
      <c r="Q139" s="259"/>
      <c r="R139" s="260"/>
    </row>
    <row r="140" spans="1:18" x14ac:dyDescent="0.2">
      <c r="A140" s="196" t="str">
        <f t="shared" si="20"/>
        <v>martes</v>
      </c>
      <c r="B140" s="196">
        <f t="shared" si="21"/>
        <v>44656</v>
      </c>
      <c r="C140" s="100">
        <f t="shared" si="19"/>
        <v>0</v>
      </c>
      <c r="D140" s="101"/>
      <c r="E140" s="101"/>
      <c r="F140" s="66"/>
      <c r="G140" s="67"/>
      <c r="H140" s="66"/>
      <c r="I140" s="102"/>
      <c r="J140" s="103"/>
      <c r="K140" s="104"/>
      <c r="L140" s="108"/>
      <c r="M140" s="106"/>
      <c r="N140" s="93"/>
      <c r="O140" s="255"/>
      <c r="P140" s="256"/>
      <c r="Q140" s="256"/>
      <c r="R140" s="257"/>
    </row>
    <row r="141" spans="1:18" x14ac:dyDescent="0.2">
      <c r="A141" s="196" t="str">
        <f t="shared" si="20"/>
        <v>miércoles</v>
      </c>
      <c r="B141" s="196">
        <f t="shared" si="21"/>
        <v>44657</v>
      </c>
      <c r="C141" s="94">
        <f t="shared" si="19"/>
        <v>0</v>
      </c>
      <c r="D141" s="95"/>
      <c r="E141" s="95"/>
      <c r="F141" s="64"/>
      <c r="G141" s="64"/>
      <c r="H141" s="64"/>
      <c r="I141" s="96"/>
      <c r="J141" s="96"/>
      <c r="K141" s="97"/>
      <c r="L141" s="107"/>
      <c r="M141" s="99"/>
      <c r="N141" s="93"/>
      <c r="O141" s="258"/>
      <c r="P141" s="259"/>
      <c r="Q141" s="259"/>
      <c r="R141" s="260"/>
    </row>
    <row r="142" spans="1:18" x14ac:dyDescent="0.2">
      <c r="A142" s="196" t="str">
        <f t="shared" si="20"/>
        <v>jueves</v>
      </c>
      <c r="B142" s="196">
        <f t="shared" si="21"/>
        <v>44658</v>
      </c>
      <c r="C142" s="100">
        <f t="shared" si="19"/>
        <v>0</v>
      </c>
      <c r="D142" s="101"/>
      <c r="E142" s="101"/>
      <c r="F142" s="66"/>
      <c r="G142" s="67"/>
      <c r="H142" s="66"/>
      <c r="I142" s="102"/>
      <c r="J142" s="103"/>
      <c r="K142" s="104"/>
      <c r="L142" s="108"/>
      <c r="M142" s="106"/>
      <c r="N142" s="93"/>
      <c r="O142" s="255"/>
      <c r="P142" s="256"/>
      <c r="Q142" s="256"/>
      <c r="R142" s="257"/>
    </row>
    <row r="143" spans="1:18" x14ac:dyDescent="0.2">
      <c r="A143" s="196" t="str">
        <f t="shared" si="20"/>
        <v>viernes</v>
      </c>
      <c r="B143" s="196">
        <f t="shared" si="21"/>
        <v>44659</v>
      </c>
      <c r="C143" s="94">
        <f t="shared" si="19"/>
        <v>0</v>
      </c>
      <c r="D143" s="95"/>
      <c r="E143" s="95"/>
      <c r="F143" s="64"/>
      <c r="G143" s="64"/>
      <c r="H143" s="64"/>
      <c r="I143" s="96"/>
      <c r="J143" s="96"/>
      <c r="K143" s="97"/>
      <c r="L143" s="107"/>
      <c r="M143" s="99"/>
      <c r="N143" s="93"/>
      <c r="O143" s="258"/>
      <c r="P143" s="259"/>
      <c r="Q143" s="259"/>
      <c r="R143" s="260"/>
    </row>
    <row r="144" spans="1:18" x14ac:dyDescent="0.2">
      <c r="A144" s="196" t="str">
        <f t="shared" si="20"/>
        <v>sábado</v>
      </c>
      <c r="B144" s="196">
        <f t="shared" si="21"/>
        <v>44660</v>
      </c>
      <c r="C144" s="100">
        <f t="shared" si="19"/>
        <v>0</v>
      </c>
      <c r="D144" s="101"/>
      <c r="E144" s="101"/>
      <c r="F144" s="66"/>
      <c r="G144" s="67"/>
      <c r="H144" s="66"/>
      <c r="I144" s="102"/>
      <c r="J144" s="103"/>
      <c r="K144" s="104"/>
      <c r="L144" s="108"/>
      <c r="M144" s="106"/>
      <c r="N144" s="93"/>
      <c r="O144" s="255"/>
      <c r="P144" s="256"/>
      <c r="Q144" s="256"/>
      <c r="R144" s="257"/>
    </row>
    <row r="145" spans="1:18" x14ac:dyDescent="0.2">
      <c r="A145" s="196" t="str">
        <f t="shared" si="20"/>
        <v>domingo</v>
      </c>
      <c r="B145" s="196">
        <f t="shared" si="21"/>
        <v>44661</v>
      </c>
      <c r="C145" s="94">
        <f t="shared" si="19"/>
        <v>0</v>
      </c>
      <c r="D145" s="95"/>
      <c r="E145" s="95"/>
      <c r="F145" s="64"/>
      <c r="G145" s="64"/>
      <c r="H145" s="64"/>
      <c r="I145" s="96"/>
      <c r="J145" s="96"/>
      <c r="K145" s="97"/>
      <c r="L145" s="107"/>
      <c r="M145" s="99"/>
      <c r="N145" s="93"/>
      <c r="O145" s="258"/>
      <c r="P145" s="259"/>
      <c r="Q145" s="259"/>
      <c r="R145" s="260"/>
    </row>
    <row r="146" spans="1:18" x14ac:dyDescent="0.2">
      <c r="A146" s="196" t="str">
        <f t="shared" si="20"/>
        <v>lunes</v>
      </c>
      <c r="B146" s="196">
        <f t="shared" si="21"/>
        <v>44662</v>
      </c>
      <c r="C146" s="100">
        <f t="shared" si="19"/>
        <v>0</v>
      </c>
      <c r="D146" s="101"/>
      <c r="E146" s="67"/>
      <c r="F146" s="66"/>
      <c r="G146" s="67"/>
      <c r="H146" s="66"/>
      <c r="I146" s="102"/>
      <c r="J146" s="103"/>
      <c r="K146" s="104"/>
      <c r="L146" s="105"/>
      <c r="M146" s="106"/>
      <c r="N146" s="93"/>
      <c r="O146" s="261"/>
      <c r="P146" s="262"/>
      <c r="Q146" s="262"/>
      <c r="R146" s="263"/>
    </row>
    <row r="147" spans="1:18" x14ac:dyDescent="0.2">
      <c r="A147" s="196" t="str">
        <f t="shared" si="20"/>
        <v>martes</v>
      </c>
      <c r="B147" s="196">
        <f t="shared" si="21"/>
        <v>44663</v>
      </c>
      <c r="C147" s="94">
        <f t="shared" si="19"/>
        <v>0</v>
      </c>
      <c r="D147" s="95"/>
      <c r="E147" s="65"/>
      <c r="F147" s="64"/>
      <c r="G147" s="64"/>
      <c r="H147" s="64"/>
      <c r="I147" s="96"/>
      <c r="J147" s="96"/>
      <c r="K147" s="97"/>
      <c r="L147" s="109"/>
      <c r="M147" s="110"/>
      <c r="N147" s="93"/>
      <c r="O147" s="258"/>
      <c r="P147" s="259"/>
      <c r="Q147" s="259"/>
      <c r="R147" s="260"/>
    </row>
    <row r="148" spans="1:18" x14ac:dyDescent="0.2">
      <c r="A148" s="196" t="str">
        <f t="shared" si="20"/>
        <v>miércoles</v>
      </c>
      <c r="B148" s="196">
        <f t="shared" si="21"/>
        <v>44664</v>
      </c>
      <c r="C148" s="100">
        <f t="shared" si="19"/>
        <v>0</v>
      </c>
      <c r="D148" s="101"/>
      <c r="E148" s="67"/>
      <c r="F148" s="66"/>
      <c r="G148" s="67"/>
      <c r="H148" s="66"/>
      <c r="I148" s="102"/>
      <c r="J148" s="103"/>
      <c r="K148" s="104"/>
      <c r="L148" s="108"/>
      <c r="M148" s="106"/>
      <c r="N148" s="93"/>
      <c r="O148" s="255"/>
      <c r="P148" s="256"/>
      <c r="Q148" s="256"/>
      <c r="R148" s="257"/>
    </row>
    <row r="149" spans="1:18" x14ac:dyDescent="0.2">
      <c r="A149" s="196" t="str">
        <f t="shared" si="20"/>
        <v>jueves</v>
      </c>
      <c r="B149" s="196">
        <f t="shared" si="21"/>
        <v>44665</v>
      </c>
      <c r="C149" s="94">
        <f t="shared" si="19"/>
        <v>0</v>
      </c>
      <c r="D149" s="95"/>
      <c r="E149" s="65"/>
      <c r="F149" s="64"/>
      <c r="G149" s="64"/>
      <c r="H149" s="64"/>
      <c r="I149" s="96"/>
      <c r="J149" s="96"/>
      <c r="K149" s="97"/>
      <c r="L149" s="107"/>
      <c r="M149" s="99"/>
      <c r="N149" s="93"/>
      <c r="O149" s="258"/>
      <c r="P149" s="259"/>
      <c r="Q149" s="259"/>
      <c r="R149" s="260"/>
    </row>
    <row r="150" spans="1:18" x14ac:dyDescent="0.2">
      <c r="A150" s="196" t="str">
        <f t="shared" si="20"/>
        <v>viernes</v>
      </c>
      <c r="B150" s="196">
        <f t="shared" si="21"/>
        <v>44666</v>
      </c>
      <c r="C150" s="100">
        <f t="shared" si="19"/>
        <v>0</v>
      </c>
      <c r="D150" s="101"/>
      <c r="E150" s="67"/>
      <c r="F150" s="66"/>
      <c r="G150" s="67"/>
      <c r="H150" s="66"/>
      <c r="I150" s="102"/>
      <c r="J150" s="103"/>
      <c r="K150" s="104"/>
      <c r="L150" s="108"/>
      <c r="M150" s="106"/>
      <c r="N150" s="93"/>
      <c r="O150" s="255"/>
      <c r="P150" s="256"/>
      <c r="Q150" s="256"/>
      <c r="R150" s="257"/>
    </row>
    <row r="151" spans="1:18" x14ac:dyDescent="0.2">
      <c r="A151" s="196" t="str">
        <f t="shared" si="20"/>
        <v>sábado</v>
      </c>
      <c r="B151" s="196">
        <f t="shared" si="21"/>
        <v>44667</v>
      </c>
      <c r="C151" s="94">
        <f t="shared" si="19"/>
        <v>0</v>
      </c>
      <c r="D151" s="95"/>
      <c r="E151" s="65"/>
      <c r="F151" s="64"/>
      <c r="G151" s="64"/>
      <c r="H151" s="64"/>
      <c r="I151" s="96"/>
      <c r="J151" s="96"/>
      <c r="K151" s="97"/>
      <c r="L151" s="98"/>
      <c r="M151" s="110"/>
      <c r="N151" s="93"/>
      <c r="O151" s="258"/>
      <c r="P151" s="259"/>
      <c r="Q151" s="259"/>
      <c r="R151" s="260"/>
    </row>
    <row r="152" spans="1:18" x14ac:dyDescent="0.2">
      <c r="A152" s="196" t="str">
        <f t="shared" si="20"/>
        <v>domingo</v>
      </c>
      <c r="B152" s="196">
        <f t="shared" si="21"/>
        <v>44668</v>
      </c>
      <c r="C152" s="100">
        <f t="shared" si="19"/>
        <v>0</v>
      </c>
      <c r="D152" s="101"/>
      <c r="E152" s="111"/>
      <c r="F152" s="66"/>
      <c r="G152" s="67"/>
      <c r="H152" s="66"/>
      <c r="I152" s="102"/>
      <c r="J152" s="103"/>
      <c r="K152" s="104"/>
      <c r="L152" s="105"/>
      <c r="M152" s="106"/>
      <c r="N152" s="93"/>
      <c r="O152" s="255"/>
      <c r="P152" s="256"/>
      <c r="Q152" s="256"/>
      <c r="R152" s="257"/>
    </row>
    <row r="153" spans="1:18" x14ac:dyDescent="0.2">
      <c r="A153" s="196" t="str">
        <f t="shared" si="20"/>
        <v>lunes</v>
      </c>
      <c r="B153" s="196">
        <f t="shared" si="21"/>
        <v>44669</v>
      </c>
      <c r="C153" s="94">
        <f t="shared" si="19"/>
        <v>0</v>
      </c>
      <c r="D153" s="95"/>
      <c r="E153" s="95"/>
      <c r="F153" s="64"/>
      <c r="G153" s="64"/>
      <c r="H153" s="64"/>
      <c r="I153" s="96"/>
      <c r="J153" s="96"/>
      <c r="K153" s="97"/>
      <c r="L153" s="107"/>
      <c r="M153" s="99"/>
      <c r="N153" s="93"/>
      <c r="O153" s="258"/>
      <c r="P153" s="259"/>
      <c r="Q153" s="259"/>
      <c r="R153" s="260"/>
    </row>
    <row r="154" spans="1:18" x14ac:dyDescent="0.2">
      <c r="A154" s="196" t="str">
        <f t="shared" si="20"/>
        <v>martes</v>
      </c>
      <c r="B154" s="196">
        <f t="shared" si="21"/>
        <v>44670</v>
      </c>
      <c r="C154" s="100">
        <f t="shared" si="19"/>
        <v>0</v>
      </c>
      <c r="D154" s="101"/>
      <c r="E154" s="101"/>
      <c r="F154" s="66"/>
      <c r="G154" s="67"/>
      <c r="H154" s="66"/>
      <c r="I154" s="102"/>
      <c r="J154" s="103"/>
      <c r="K154" s="104"/>
      <c r="L154" s="108"/>
      <c r="M154" s="106"/>
      <c r="N154" s="93"/>
      <c r="O154" s="255"/>
      <c r="P154" s="256"/>
      <c r="Q154" s="256"/>
      <c r="R154" s="257"/>
    </row>
    <row r="155" spans="1:18" x14ac:dyDescent="0.2">
      <c r="A155" s="196" t="str">
        <f t="shared" si="20"/>
        <v>miércoles</v>
      </c>
      <c r="B155" s="196">
        <f t="shared" si="21"/>
        <v>44671</v>
      </c>
      <c r="C155" s="94">
        <f t="shared" si="19"/>
        <v>0</v>
      </c>
      <c r="D155" s="95"/>
      <c r="E155" s="95"/>
      <c r="F155" s="64"/>
      <c r="G155" s="64"/>
      <c r="H155" s="64"/>
      <c r="I155" s="96"/>
      <c r="J155" s="96"/>
      <c r="K155" s="97"/>
      <c r="L155" s="107"/>
      <c r="M155" s="99"/>
      <c r="N155" s="93"/>
      <c r="O155" s="258"/>
      <c r="P155" s="259"/>
      <c r="Q155" s="259"/>
      <c r="R155" s="260"/>
    </row>
    <row r="156" spans="1:18" x14ac:dyDescent="0.2">
      <c r="A156" s="196" t="str">
        <f t="shared" si="20"/>
        <v>jueves</v>
      </c>
      <c r="B156" s="196">
        <f t="shared" si="21"/>
        <v>44672</v>
      </c>
      <c r="C156" s="100">
        <f t="shared" si="19"/>
        <v>0</v>
      </c>
      <c r="D156" s="101"/>
      <c r="E156" s="101"/>
      <c r="F156" s="66"/>
      <c r="G156" s="67"/>
      <c r="H156" s="66"/>
      <c r="I156" s="102"/>
      <c r="J156" s="103"/>
      <c r="K156" s="104"/>
      <c r="L156" s="108"/>
      <c r="M156" s="106"/>
      <c r="N156" s="93"/>
      <c r="O156" s="255"/>
      <c r="P156" s="256"/>
      <c r="Q156" s="256"/>
      <c r="R156" s="257"/>
    </row>
    <row r="157" spans="1:18" x14ac:dyDescent="0.2">
      <c r="A157" s="196" t="str">
        <f t="shared" si="20"/>
        <v>viernes</v>
      </c>
      <c r="B157" s="196">
        <f t="shared" si="21"/>
        <v>44673</v>
      </c>
      <c r="C157" s="94">
        <f t="shared" si="19"/>
        <v>0</v>
      </c>
      <c r="D157" s="95"/>
      <c r="E157" s="95"/>
      <c r="F157" s="64"/>
      <c r="G157" s="64"/>
      <c r="H157" s="64"/>
      <c r="I157" s="96"/>
      <c r="J157" s="96"/>
      <c r="K157" s="97"/>
      <c r="L157" s="109"/>
      <c r="M157" s="99"/>
      <c r="N157" s="93"/>
      <c r="O157" s="258"/>
      <c r="P157" s="259"/>
      <c r="Q157" s="259"/>
      <c r="R157" s="260"/>
    </row>
    <row r="158" spans="1:18" x14ac:dyDescent="0.2">
      <c r="A158" s="196" t="str">
        <f t="shared" si="20"/>
        <v>sábado</v>
      </c>
      <c r="B158" s="196">
        <f t="shared" si="21"/>
        <v>44674</v>
      </c>
      <c r="C158" s="100">
        <f t="shared" si="19"/>
        <v>0</v>
      </c>
      <c r="D158" s="101"/>
      <c r="E158" s="101"/>
      <c r="F158" s="66"/>
      <c r="G158" s="67"/>
      <c r="H158" s="66"/>
      <c r="I158" s="102"/>
      <c r="J158" s="103"/>
      <c r="K158" s="104"/>
      <c r="L158" s="108"/>
      <c r="M158" s="106"/>
      <c r="N158" s="93"/>
      <c r="O158" s="261"/>
      <c r="P158" s="262"/>
      <c r="Q158" s="262"/>
      <c r="R158" s="263"/>
    </row>
    <row r="159" spans="1:18" x14ac:dyDescent="0.2">
      <c r="A159" s="196" t="str">
        <f t="shared" si="20"/>
        <v>domingo</v>
      </c>
      <c r="B159" s="196">
        <f t="shared" si="21"/>
        <v>44675</v>
      </c>
      <c r="C159" s="94">
        <f t="shared" si="19"/>
        <v>0</v>
      </c>
      <c r="D159" s="112"/>
      <c r="E159" s="112"/>
      <c r="F159" s="64"/>
      <c r="G159" s="64"/>
      <c r="H159" s="64"/>
      <c r="I159" s="96"/>
      <c r="J159" s="96"/>
      <c r="K159" s="97"/>
      <c r="L159" s="93"/>
      <c r="M159" s="99"/>
      <c r="N159" s="93"/>
      <c r="O159" s="258"/>
      <c r="P159" s="259"/>
      <c r="Q159" s="259"/>
      <c r="R159" s="260"/>
    </row>
    <row r="160" spans="1:18" x14ac:dyDescent="0.2">
      <c r="A160" s="196" t="str">
        <f t="shared" si="20"/>
        <v>lunes</v>
      </c>
      <c r="B160" s="196">
        <f t="shared" si="21"/>
        <v>44676</v>
      </c>
      <c r="C160" s="100">
        <f t="shared" si="19"/>
        <v>0</v>
      </c>
      <c r="D160" s="113"/>
      <c r="E160" s="67"/>
      <c r="F160" s="66"/>
      <c r="G160" s="67"/>
      <c r="H160" s="66"/>
      <c r="I160" s="102"/>
      <c r="J160" s="103"/>
      <c r="K160" s="104"/>
      <c r="L160" s="108"/>
      <c r="M160" s="106"/>
      <c r="N160" s="93"/>
      <c r="O160" s="255"/>
      <c r="P160" s="256"/>
      <c r="Q160" s="256"/>
      <c r="R160" s="257"/>
    </row>
    <row r="161" spans="1:18" x14ac:dyDescent="0.2">
      <c r="A161" s="196" t="str">
        <f t="shared" si="20"/>
        <v>martes</v>
      </c>
      <c r="B161" s="196">
        <f t="shared" si="21"/>
        <v>44677</v>
      </c>
      <c r="C161" s="94">
        <f t="shared" si="19"/>
        <v>0</v>
      </c>
      <c r="D161" s="95"/>
      <c r="E161" s="95"/>
      <c r="F161" s="64"/>
      <c r="G161" s="64"/>
      <c r="H161" s="64"/>
      <c r="I161" s="96"/>
      <c r="J161" s="96"/>
      <c r="K161" s="97"/>
      <c r="L161" s="107"/>
      <c r="M161" s="99"/>
      <c r="N161" s="93"/>
      <c r="O161" s="258"/>
      <c r="P161" s="259"/>
      <c r="Q161" s="259"/>
      <c r="R161" s="260"/>
    </row>
    <row r="162" spans="1:18" x14ac:dyDescent="0.2">
      <c r="A162" s="196" t="str">
        <f t="shared" si="20"/>
        <v>miércoles</v>
      </c>
      <c r="B162" s="196">
        <f t="shared" si="21"/>
        <v>44678</v>
      </c>
      <c r="C162" s="100">
        <f t="shared" si="19"/>
        <v>0</v>
      </c>
      <c r="D162" s="113"/>
      <c r="E162" s="67"/>
      <c r="F162" s="66"/>
      <c r="G162" s="67"/>
      <c r="H162" s="66"/>
      <c r="I162" s="102"/>
      <c r="J162" s="103"/>
      <c r="K162" s="104"/>
      <c r="L162" s="108"/>
      <c r="M162" s="106"/>
      <c r="N162" s="93"/>
      <c r="O162" s="255"/>
      <c r="P162" s="256"/>
      <c r="Q162" s="256"/>
      <c r="R162" s="257"/>
    </row>
    <row r="163" spans="1:18" x14ac:dyDescent="0.2">
      <c r="A163" s="196" t="str">
        <f t="shared" si="20"/>
        <v>jueves</v>
      </c>
      <c r="B163" s="196">
        <f>+B162+1</f>
        <v>44679</v>
      </c>
      <c r="C163" s="94">
        <f t="shared" si="19"/>
        <v>0</v>
      </c>
      <c r="D163" s="95"/>
      <c r="E163" s="95"/>
      <c r="F163" s="64"/>
      <c r="G163" s="64"/>
      <c r="H163" s="64"/>
      <c r="I163" s="96"/>
      <c r="J163" s="96"/>
      <c r="K163" s="97"/>
      <c r="L163" s="107"/>
      <c r="M163" s="99"/>
      <c r="N163" s="93"/>
      <c r="O163" s="258"/>
      <c r="P163" s="259"/>
      <c r="Q163" s="259"/>
      <c r="R163" s="260"/>
    </row>
    <row r="164" spans="1:18" x14ac:dyDescent="0.2">
      <c r="A164" s="196" t="str">
        <f t="shared" si="20"/>
        <v>viernes</v>
      </c>
      <c r="B164" s="196">
        <f>+B163+1</f>
        <v>44680</v>
      </c>
      <c r="C164" s="100">
        <f t="shared" si="19"/>
        <v>0</v>
      </c>
      <c r="D164" s="113"/>
      <c r="E164" s="67"/>
      <c r="F164" s="66"/>
      <c r="G164" s="67"/>
      <c r="H164" s="66"/>
      <c r="I164" s="102"/>
      <c r="J164" s="103"/>
      <c r="K164" s="104"/>
      <c r="L164" s="108"/>
      <c r="M164" s="106"/>
      <c r="N164" s="93"/>
      <c r="O164" s="255"/>
      <c r="P164" s="256"/>
      <c r="Q164" s="256"/>
      <c r="R164" s="257"/>
    </row>
    <row r="165" spans="1:18" ht="13.5" thickBot="1" x14ac:dyDescent="0.25">
      <c r="A165" s="197" t="str">
        <f t="shared" si="20"/>
        <v>sábado</v>
      </c>
      <c r="B165" s="197">
        <f>+B164+1</f>
        <v>44681</v>
      </c>
      <c r="C165" s="114">
        <f t="shared" si="19"/>
        <v>0</v>
      </c>
      <c r="D165" s="112"/>
      <c r="E165" s="112"/>
      <c r="F165" s="64"/>
      <c r="G165" s="64"/>
      <c r="H165" s="64"/>
      <c r="I165" s="96"/>
      <c r="J165" s="96"/>
      <c r="K165" s="97"/>
      <c r="L165" s="109"/>
      <c r="M165" s="97"/>
      <c r="N165" s="93"/>
      <c r="O165" s="252"/>
      <c r="P165" s="253"/>
      <c r="Q165" s="253"/>
      <c r="R165" s="254"/>
    </row>
    <row r="166" spans="1:18" ht="16.5" customHeight="1" thickBot="1" x14ac:dyDescent="0.25">
      <c r="A166" s="25"/>
      <c r="B166" s="283" t="s">
        <v>16</v>
      </c>
      <c r="C166" s="272"/>
      <c r="D166" s="115" t="s">
        <v>14</v>
      </c>
      <c r="E166" s="116" t="s">
        <v>15</v>
      </c>
      <c r="F166" s="117" t="s">
        <v>11</v>
      </c>
      <c r="G166" s="117" t="s">
        <v>12</v>
      </c>
      <c r="H166" s="117" t="s">
        <v>43</v>
      </c>
      <c r="I166" s="118" t="s">
        <v>42</v>
      </c>
      <c r="J166" s="118" t="s">
        <v>13</v>
      </c>
      <c r="K166" s="119" t="s">
        <v>3</v>
      </c>
      <c r="L166" s="115" t="s">
        <v>30</v>
      </c>
      <c r="M166" s="119" t="s">
        <v>31</v>
      </c>
      <c r="N166" s="20"/>
      <c r="O166" s="234"/>
      <c r="P166" s="234"/>
      <c r="Q166" s="234"/>
      <c r="R166" s="234"/>
    </row>
    <row r="167" spans="1:18" ht="16.5" customHeight="1" thickBot="1" x14ac:dyDescent="0.25">
      <c r="A167" s="25"/>
      <c r="B167" s="230">
        <f>SUM(C136:C165)</f>
        <v>0</v>
      </c>
      <c r="C167" s="231"/>
      <c r="D167" s="137">
        <f t="shared" ref="D167:M167" si="22">SUM(D136:D165)</f>
        <v>0</v>
      </c>
      <c r="E167" s="138">
        <f t="shared" si="22"/>
        <v>0</v>
      </c>
      <c r="F167" s="139">
        <f t="shared" si="22"/>
        <v>0</v>
      </c>
      <c r="G167" s="139">
        <f t="shared" si="22"/>
        <v>0</v>
      </c>
      <c r="H167" s="139">
        <f t="shared" si="22"/>
        <v>0</v>
      </c>
      <c r="I167" s="139">
        <f t="shared" si="22"/>
        <v>0</v>
      </c>
      <c r="J167" s="139">
        <f t="shared" si="22"/>
        <v>0</v>
      </c>
      <c r="K167" s="140">
        <f t="shared" si="22"/>
        <v>0</v>
      </c>
      <c r="L167" s="137">
        <f t="shared" si="22"/>
        <v>0</v>
      </c>
      <c r="M167" s="140">
        <f t="shared" si="22"/>
        <v>0</v>
      </c>
      <c r="N167" s="22"/>
      <c r="O167" s="83"/>
      <c r="R167" s="83"/>
    </row>
    <row r="168" spans="1:18" ht="16.5" customHeight="1" thickBot="1" x14ac:dyDescent="0.25">
      <c r="A168" s="25"/>
      <c r="B168" s="232" t="s">
        <v>17</v>
      </c>
      <c r="C168" s="233"/>
      <c r="D168" s="132"/>
      <c r="E168" s="20"/>
      <c r="F168" s="20"/>
      <c r="G168" s="20"/>
      <c r="H168" s="20"/>
      <c r="I168" s="20"/>
      <c r="J168" s="20"/>
      <c r="K168" s="133"/>
      <c r="L168" s="134"/>
      <c r="M168" s="135"/>
      <c r="N168" s="120"/>
      <c r="O168" s="276" t="s">
        <v>53</v>
      </c>
      <c r="P168" s="277"/>
    </row>
    <row r="169" spans="1:18" ht="16.5" customHeight="1" thickBot="1" x14ac:dyDescent="0.25">
      <c r="A169" s="25"/>
      <c r="B169" s="235">
        <f>SUM(D169:M169)</f>
        <v>880</v>
      </c>
      <c r="C169" s="236"/>
      <c r="D169" s="123">
        <v>300</v>
      </c>
      <c r="E169" s="141">
        <v>100</v>
      </c>
      <c r="F169" s="121">
        <v>50</v>
      </c>
      <c r="G169" s="121">
        <v>70</v>
      </c>
      <c r="H169" s="121">
        <v>20</v>
      </c>
      <c r="I169" s="122">
        <v>80</v>
      </c>
      <c r="J169" s="122">
        <v>40</v>
      </c>
      <c r="K169" s="142">
        <v>20</v>
      </c>
      <c r="L169" s="123">
        <v>100</v>
      </c>
      <c r="M169" s="142">
        <v>100</v>
      </c>
      <c r="N169" s="124"/>
      <c r="O169" s="237">
        <f>+'Situación general'!G23-'Situación general'!G25-'Situación general'!G33-'Situación general'!G42</f>
        <v>0</v>
      </c>
      <c r="P169" s="238"/>
    </row>
    <row r="170" spans="1:18" ht="16.5" customHeight="1" thickBot="1" x14ac:dyDescent="0.25">
      <c r="A170" s="25"/>
      <c r="B170" s="264" t="s">
        <v>51</v>
      </c>
      <c r="C170" s="265"/>
      <c r="D170" s="125"/>
      <c r="E170" s="125"/>
      <c r="F170" s="125"/>
      <c r="G170" s="125"/>
      <c r="H170" s="125"/>
      <c r="I170" s="125"/>
      <c r="J170" s="125"/>
      <c r="K170" s="125"/>
      <c r="L170" s="125"/>
      <c r="M170" s="136"/>
      <c r="N170" s="125"/>
      <c r="O170" s="24"/>
      <c r="P170" s="24"/>
      <c r="Q170" s="126"/>
      <c r="R170" s="24"/>
    </row>
    <row r="171" spans="1:18" ht="16.5" customHeight="1" x14ac:dyDescent="0.2">
      <c r="A171" s="25"/>
      <c r="B171" s="266">
        <f>+B169-B167</f>
        <v>880</v>
      </c>
      <c r="C171" s="267"/>
      <c r="D171" s="146">
        <f>+D169-D167</f>
        <v>300</v>
      </c>
      <c r="E171" s="147">
        <f>+E169-E167</f>
        <v>100</v>
      </c>
      <c r="F171" s="147">
        <f t="shared" ref="F171:M171" si="23">+F169-F167</f>
        <v>50</v>
      </c>
      <c r="G171" s="147">
        <f t="shared" si="23"/>
        <v>70</v>
      </c>
      <c r="H171" s="147">
        <f t="shared" si="23"/>
        <v>20</v>
      </c>
      <c r="I171" s="147">
        <f t="shared" si="23"/>
        <v>80</v>
      </c>
      <c r="J171" s="147">
        <f t="shared" si="23"/>
        <v>40</v>
      </c>
      <c r="K171" s="148">
        <f t="shared" si="23"/>
        <v>20</v>
      </c>
      <c r="L171" s="146">
        <f t="shared" si="23"/>
        <v>100</v>
      </c>
      <c r="M171" s="148">
        <f t="shared" si="23"/>
        <v>100</v>
      </c>
      <c r="N171" s="127"/>
      <c r="O171" s="24"/>
      <c r="P171" s="128"/>
      <c r="Q171" s="129"/>
      <c r="R171" s="24"/>
    </row>
    <row r="172" spans="1:18" ht="16.5" customHeight="1" thickBot="1" x14ac:dyDescent="0.25">
      <c r="A172" s="25"/>
      <c r="B172" s="224" t="s">
        <v>52</v>
      </c>
      <c r="C172" s="225"/>
      <c r="D172" s="143">
        <f t="shared" ref="D172:M172" si="24">+D167/D169</f>
        <v>0</v>
      </c>
      <c r="E172" s="144">
        <f t="shared" si="24"/>
        <v>0</v>
      </c>
      <c r="F172" s="144">
        <f t="shared" si="24"/>
        <v>0</v>
      </c>
      <c r="G172" s="144">
        <f t="shared" si="24"/>
        <v>0</v>
      </c>
      <c r="H172" s="144">
        <f t="shared" si="24"/>
        <v>0</v>
      </c>
      <c r="I172" s="144">
        <f t="shared" si="24"/>
        <v>0</v>
      </c>
      <c r="J172" s="144">
        <f t="shared" si="24"/>
        <v>0</v>
      </c>
      <c r="K172" s="145">
        <f t="shared" si="24"/>
        <v>0</v>
      </c>
      <c r="L172" s="143">
        <f t="shared" si="24"/>
        <v>0</v>
      </c>
      <c r="M172" s="145">
        <f t="shared" si="24"/>
        <v>0</v>
      </c>
      <c r="N172" s="130"/>
      <c r="O172" s="24"/>
      <c r="R172" s="24"/>
    </row>
    <row r="175" spans="1:18" ht="23.25" x14ac:dyDescent="0.2">
      <c r="A175" s="223" t="s">
        <v>131</v>
      </c>
      <c r="B175" s="223"/>
      <c r="C175" s="223"/>
      <c r="D175" s="223"/>
      <c r="E175" s="223"/>
      <c r="F175" s="223"/>
      <c r="G175" s="223"/>
      <c r="H175" s="223"/>
      <c r="I175" s="223"/>
      <c r="J175" s="223"/>
      <c r="K175" s="223"/>
      <c r="L175" s="223"/>
      <c r="M175" s="223"/>
      <c r="N175" s="223"/>
      <c r="O175" s="24"/>
      <c r="P175" s="24"/>
      <c r="Q175" s="24"/>
      <c r="R175" s="24"/>
    </row>
    <row r="176" spans="1:18" ht="5.25" customHeight="1" thickBot="1" x14ac:dyDescent="0.25">
      <c r="A176" s="193"/>
      <c r="B176" s="193"/>
      <c r="C176" s="79"/>
      <c r="D176" s="79"/>
      <c r="E176" s="79"/>
      <c r="F176" s="79"/>
      <c r="G176" s="80"/>
      <c r="H176" s="24"/>
      <c r="I176" s="24"/>
      <c r="J176" s="24"/>
      <c r="K176" s="81"/>
      <c r="L176" s="81"/>
      <c r="M176" s="81"/>
      <c r="N176" s="82"/>
      <c r="O176" s="81"/>
      <c r="P176" s="24"/>
      <c r="Q176" s="81"/>
      <c r="R176" s="81"/>
    </row>
    <row r="177" spans="1:18" x14ac:dyDescent="0.2">
      <c r="A177" s="194"/>
      <c r="B177" s="194"/>
      <c r="C177" s="248" t="s">
        <v>10</v>
      </c>
      <c r="D177" s="250" t="s">
        <v>8</v>
      </c>
      <c r="E177" s="251"/>
      <c r="F177" s="240" t="s">
        <v>11</v>
      </c>
      <c r="G177" s="240" t="s">
        <v>12</v>
      </c>
      <c r="H177" s="240" t="s">
        <v>43</v>
      </c>
      <c r="I177" s="240" t="s">
        <v>42</v>
      </c>
      <c r="J177" s="240" t="s">
        <v>13</v>
      </c>
      <c r="K177" s="228" t="s">
        <v>3</v>
      </c>
      <c r="L177" s="226" t="s">
        <v>30</v>
      </c>
      <c r="M177" s="228" t="s">
        <v>31</v>
      </c>
      <c r="N177" s="20"/>
      <c r="O177" s="242" t="s">
        <v>64</v>
      </c>
      <c r="P177" s="278"/>
      <c r="Q177" s="278"/>
      <c r="R177" s="279"/>
    </row>
    <row r="178" spans="1:18" ht="13.5" thickBot="1" x14ac:dyDescent="0.25">
      <c r="A178" s="194"/>
      <c r="B178" s="194"/>
      <c r="C178" s="249"/>
      <c r="D178" s="18" t="s">
        <v>14</v>
      </c>
      <c r="E178" s="19" t="s">
        <v>15</v>
      </c>
      <c r="F178" s="241"/>
      <c r="G178" s="241"/>
      <c r="H178" s="241"/>
      <c r="I178" s="241"/>
      <c r="J178" s="241"/>
      <c r="K178" s="229"/>
      <c r="L178" s="227"/>
      <c r="M178" s="229"/>
      <c r="N178" s="20"/>
      <c r="O178" s="280"/>
      <c r="P178" s="281"/>
      <c r="Q178" s="281"/>
      <c r="R178" s="282"/>
    </row>
    <row r="179" spans="1:18" x14ac:dyDescent="0.2">
      <c r="A179" s="195" t="str">
        <f>TEXT(B179,"Dddd")</f>
        <v>domingo</v>
      </c>
      <c r="B179" s="195">
        <f>+B165+1</f>
        <v>44682</v>
      </c>
      <c r="C179" s="84">
        <f t="shared" ref="C179:C209" si="25">SUM(D179:N179)</f>
        <v>0</v>
      </c>
      <c r="D179" s="85"/>
      <c r="E179" s="85"/>
      <c r="F179" s="86"/>
      <c r="G179" s="87"/>
      <c r="H179" s="86"/>
      <c r="I179" s="88"/>
      <c r="J179" s="89"/>
      <c r="K179" s="90"/>
      <c r="L179" s="91"/>
      <c r="M179" s="92"/>
      <c r="N179" s="93"/>
      <c r="O179" s="273"/>
      <c r="P179" s="274"/>
      <c r="Q179" s="274"/>
      <c r="R179" s="275"/>
    </row>
    <row r="180" spans="1:18" x14ac:dyDescent="0.2">
      <c r="A180" s="196" t="str">
        <f t="shared" ref="A180:A208" si="26">TEXT(B180,"Dddd")</f>
        <v>lunes</v>
      </c>
      <c r="B180" s="196">
        <f>+B179+1</f>
        <v>44683</v>
      </c>
      <c r="C180" s="94">
        <f t="shared" si="25"/>
        <v>0</v>
      </c>
      <c r="D180" s="95"/>
      <c r="E180" s="95"/>
      <c r="F180" s="64"/>
      <c r="G180" s="64"/>
      <c r="H180" s="64"/>
      <c r="I180" s="96"/>
      <c r="J180" s="96"/>
      <c r="K180" s="97"/>
      <c r="L180" s="98"/>
      <c r="M180" s="99"/>
      <c r="N180" s="93"/>
      <c r="O180" s="258"/>
      <c r="P180" s="259"/>
      <c r="Q180" s="259"/>
      <c r="R180" s="260"/>
    </row>
    <row r="181" spans="1:18" x14ac:dyDescent="0.2">
      <c r="A181" s="196" t="str">
        <f t="shared" si="26"/>
        <v>martes</v>
      </c>
      <c r="B181" s="196">
        <f t="shared" ref="B181:B205" si="27">+B180+1</f>
        <v>44684</v>
      </c>
      <c r="C181" s="100">
        <f t="shared" si="25"/>
        <v>0</v>
      </c>
      <c r="D181" s="101"/>
      <c r="E181" s="101"/>
      <c r="F181" s="66"/>
      <c r="G181" s="67"/>
      <c r="H181" s="66"/>
      <c r="I181" s="102"/>
      <c r="J181" s="103"/>
      <c r="K181" s="104"/>
      <c r="L181" s="105"/>
      <c r="M181" s="106"/>
      <c r="N181" s="93"/>
      <c r="O181" s="255"/>
      <c r="P181" s="256"/>
      <c r="Q181" s="256"/>
      <c r="R181" s="257"/>
    </row>
    <row r="182" spans="1:18" x14ac:dyDescent="0.2">
      <c r="A182" s="196" t="str">
        <f t="shared" si="26"/>
        <v>miércoles</v>
      </c>
      <c r="B182" s="196">
        <f t="shared" si="27"/>
        <v>44685</v>
      </c>
      <c r="C182" s="94">
        <f t="shared" si="25"/>
        <v>0</v>
      </c>
      <c r="D182" s="95"/>
      <c r="E182" s="95"/>
      <c r="F182" s="64"/>
      <c r="G182" s="64"/>
      <c r="H182" s="64"/>
      <c r="I182" s="96"/>
      <c r="J182" s="96"/>
      <c r="K182" s="97"/>
      <c r="L182" s="107"/>
      <c r="M182" s="99"/>
      <c r="N182" s="93"/>
      <c r="O182" s="258"/>
      <c r="P182" s="259"/>
      <c r="Q182" s="259"/>
      <c r="R182" s="260"/>
    </row>
    <row r="183" spans="1:18" x14ac:dyDescent="0.2">
      <c r="A183" s="196" t="str">
        <f t="shared" si="26"/>
        <v>jueves</v>
      </c>
      <c r="B183" s="196">
        <f t="shared" si="27"/>
        <v>44686</v>
      </c>
      <c r="C183" s="100">
        <f t="shared" si="25"/>
        <v>0</v>
      </c>
      <c r="D183" s="101"/>
      <c r="E183" s="101"/>
      <c r="F183" s="66"/>
      <c r="G183" s="67"/>
      <c r="H183" s="66"/>
      <c r="I183" s="102"/>
      <c r="J183" s="103"/>
      <c r="K183" s="104"/>
      <c r="L183" s="108"/>
      <c r="M183" s="106"/>
      <c r="N183" s="93"/>
      <c r="O183" s="255"/>
      <c r="P183" s="256"/>
      <c r="Q183" s="256"/>
      <c r="R183" s="257"/>
    </row>
    <row r="184" spans="1:18" x14ac:dyDescent="0.2">
      <c r="A184" s="196" t="str">
        <f t="shared" si="26"/>
        <v>viernes</v>
      </c>
      <c r="B184" s="196">
        <f t="shared" si="27"/>
        <v>44687</v>
      </c>
      <c r="C184" s="94">
        <f t="shared" si="25"/>
        <v>0</v>
      </c>
      <c r="D184" s="95"/>
      <c r="E184" s="95"/>
      <c r="F184" s="64"/>
      <c r="G184" s="64"/>
      <c r="H184" s="64"/>
      <c r="I184" s="96"/>
      <c r="J184" s="96"/>
      <c r="K184" s="97"/>
      <c r="L184" s="107"/>
      <c r="M184" s="99"/>
      <c r="N184" s="93"/>
      <c r="O184" s="258"/>
      <c r="P184" s="259"/>
      <c r="Q184" s="259"/>
      <c r="R184" s="260"/>
    </row>
    <row r="185" spans="1:18" x14ac:dyDescent="0.2">
      <c r="A185" s="196" t="str">
        <f t="shared" si="26"/>
        <v>sábado</v>
      </c>
      <c r="B185" s="196">
        <f t="shared" si="27"/>
        <v>44688</v>
      </c>
      <c r="C185" s="100">
        <f t="shared" si="25"/>
        <v>0</v>
      </c>
      <c r="D185" s="101"/>
      <c r="E185" s="101"/>
      <c r="F185" s="66"/>
      <c r="G185" s="67"/>
      <c r="H185" s="66"/>
      <c r="I185" s="102"/>
      <c r="J185" s="103"/>
      <c r="K185" s="104"/>
      <c r="L185" s="108"/>
      <c r="M185" s="106"/>
      <c r="N185" s="93"/>
      <c r="O185" s="255"/>
      <c r="P185" s="256"/>
      <c r="Q185" s="256"/>
      <c r="R185" s="257"/>
    </row>
    <row r="186" spans="1:18" x14ac:dyDescent="0.2">
      <c r="A186" s="196" t="str">
        <f t="shared" si="26"/>
        <v>domingo</v>
      </c>
      <c r="B186" s="196">
        <f t="shared" si="27"/>
        <v>44689</v>
      </c>
      <c r="C186" s="94">
        <f t="shared" si="25"/>
        <v>0</v>
      </c>
      <c r="D186" s="95"/>
      <c r="E186" s="95"/>
      <c r="F186" s="64"/>
      <c r="G186" s="64"/>
      <c r="H186" s="64"/>
      <c r="I186" s="96"/>
      <c r="J186" s="96"/>
      <c r="K186" s="97"/>
      <c r="L186" s="107"/>
      <c r="M186" s="99"/>
      <c r="N186" s="93"/>
      <c r="O186" s="258"/>
      <c r="P186" s="259"/>
      <c r="Q186" s="259"/>
      <c r="R186" s="260"/>
    </row>
    <row r="187" spans="1:18" x14ac:dyDescent="0.2">
      <c r="A187" s="196" t="str">
        <f t="shared" si="26"/>
        <v>lunes</v>
      </c>
      <c r="B187" s="196">
        <f t="shared" si="27"/>
        <v>44690</v>
      </c>
      <c r="C187" s="100">
        <f t="shared" si="25"/>
        <v>0</v>
      </c>
      <c r="D187" s="101"/>
      <c r="E187" s="101"/>
      <c r="F187" s="66"/>
      <c r="G187" s="67"/>
      <c r="H187" s="66"/>
      <c r="I187" s="102"/>
      <c r="J187" s="103"/>
      <c r="K187" s="104"/>
      <c r="L187" s="108"/>
      <c r="M187" s="106"/>
      <c r="N187" s="93"/>
      <c r="O187" s="255"/>
      <c r="P187" s="256"/>
      <c r="Q187" s="256"/>
      <c r="R187" s="257"/>
    </row>
    <row r="188" spans="1:18" x14ac:dyDescent="0.2">
      <c r="A188" s="196" t="str">
        <f t="shared" si="26"/>
        <v>martes</v>
      </c>
      <c r="B188" s="196">
        <f t="shared" si="27"/>
        <v>44691</v>
      </c>
      <c r="C188" s="94">
        <f t="shared" si="25"/>
        <v>0</v>
      </c>
      <c r="D188" s="95"/>
      <c r="E188" s="95"/>
      <c r="F188" s="64"/>
      <c r="G188" s="64"/>
      <c r="H188" s="64"/>
      <c r="I188" s="96"/>
      <c r="J188" s="96"/>
      <c r="K188" s="97"/>
      <c r="L188" s="107"/>
      <c r="M188" s="99"/>
      <c r="N188" s="93"/>
      <c r="O188" s="258"/>
      <c r="P188" s="259"/>
      <c r="Q188" s="259"/>
      <c r="R188" s="260"/>
    </row>
    <row r="189" spans="1:18" x14ac:dyDescent="0.2">
      <c r="A189" s="196" t="str">
        <f t="shared" si="26"/>
        <v>miércoles</v>
      </c>
      <c r="B189" s="196">
        <f t="shared" si="27"/>
        <v>44692</v>
      </c>
      <c r="C189" s="100">
        <f t="shared" si="25"/>
        <v>0</v>
      </c>
      <c r="D189" s="101"/>
      <c r="E189" s="67"/>
      <c r="F189" s="66"/>
      <c r="G189" s="67"/>
      <c r="H189" s="66"/>
      <c r="I189" s="102"/>
      <c r="J189" s="103"/>
      <c r="K189" s="104"/>
      <c r="L189" s="105"/>
      <c r="M189" s="106"/>
      <c r="N189" s="93"/>
      <c r="O189" s="261"/>
      <c r="P189" s="262"/>
      <c r="Q189" s="262"/>
      <c r="R189" s="263"/>
    </row>
    <row r="190" spans="1:18" x14ac:dyDescent="0.2">
      <c r="A190" s="196" t="str">
        <f t="shared" si="26"/>
        <v>jueves</v>
      </c>
      <c r="B190" s="196">
        <f t="shared" si="27"/>
        <v>44693</v>
      </c>
      <c r="C190" s="94">
        <f t="shared" si="25"/>
        <v>0</v>
      </c>
      <c r="D190" s="95"/>
      <c r="E190" s="65"/>
      <c r="F190" s="64"/>
      <c r="G190" s="64"/>
      <c r="H190" s="64"/>
      <c r="I190" s="96"/>
      <c r="J190" s="96"/>
      <c r="K190" s="97"/>
      <c r="L190" s="109"/>
      <c r="M190" s="110"/>
      <c r="N190" s="93"/>
      <c r="O190" s="258"/>
      <c r="P190" s="259"/>
      <c r="Q190" s="259"/>
      <c r="R190" s="260"/>
    </row>
    <row r="191" spans="1:18" x14ac:dyDescent="0.2">
      <c r="A191" s="196" t="str">
        <f t="shared" si="26"/>
        <v>viernes</v>
      </c>
      <c r="B191" s="196">
        <f t="shared" si="27"/>
        <v>44694</v>
      </c>
      <c r="C191" s="100">
        <f t="shared" si="25"/>
        <v>0</v>
      </c>
      <c r="D191" s="101"/>
      <c r="E191" s="67"/>
      <c r="F191" s="66"/>
      <c r="G191" s="67"/>
      <c r="H191" s="66"/>
      <c r="I191" s="102"/>
      <c r="J191" s="103"/>
      <c r="K191" s="104"/>
      <c r="L191" s="108"/>
      <c r="M191" s="106"/>
      <c r="N191" s="93"/>
      <c r="O191" s="255"/>
      <c r="P191" s="256"/>
      <c r="Q191" s="256"/>
      <c r="R191" s="257"/>
    </row>
    <row r="192" spans="1:18" x14ac:dyDescent="0.2">
      <c r="A192" s="196" t="str">
        <f t="shared" si="26"/>
        <v>sábado</v>
      </c>
      <c r="B192" s="196">
        <f t="shared" si="27"/>
        <v>44695</v>
      </c>
      <c r="C192" s="94">
        <f t="shared" si="25"/>
        <v>0</v>
      </c>
      <c r="D192" s="95"/>
      <c r="E192" s="65"/>
      <c r="F192" s="64"/>
      <c r="G192" s="64"/>
      <c r="H192" s="64"/>
      <c r="I192" s="96"/>
      <c r="J192" s="96"/>
      <c r="K192" s="97"/>
      <c r="L192" s="107"/>
      <c r="M192" s="99"/>
      <c r="N192" s="93"/>
      <c r="O192" s="258"/>
      <c r="P192" s="259"/>
      <c r="Q192" s="259"/>
      <c r="R192" s="260"/>
    </row>
    <row r="193" spans="1:18" x14ac:dyDescent="0.2">
      <c r="A193" s="196" t="str">
        <f t="shared" si="26"/>
        <v>domingo</v>
      </c>
      <c r="B193" s="196">
        <f t="shared" si="27"/>
        <v>44696</v>
      </c>
      <c r="C193" s="100">
        <f t="shared" si="25"/>
        <v>0</v>
      </c>
      <c r="D193" s="101"/>
      <c r="E193" s="67"/>
      <c r="F193" s="66"/>
      <c r="G193" s="67"/>
      <c r="H193" s="66"/>
      <c r="I193" s="102"/>
      <c r="J193" s="103"/>
      <c r="K193" s="104"/>
      <c r="L193" s="108"/>
      <c r="M193" s="106"/>
      <c r="N193" s="93"/>
      <c r="O193" s="255"/>
      <c r="P193" s="256"/>
      <c r="Q193" s="256"/>
      <c r="R193" s="257"/>
    </row>
    <row r="194" spans="1:18" x14ac:dyDescent="0.2">
      <c r="A194" s="196" t="str">
        <f t="shared" si="26"/>
        <v>lunes</v>
      </c>
      <c r="B194" s="196">
        <f t="shared" si="27"/>
        <v>44697</v>
      </c>
      <c r="C194" s="94">
        <f t="shared" si="25"/>
        <v>0</v>
      </c>
      <c r="D194" s="95"/>
      <c r="E194" s="65"/>
      <c r="F194" s="64"/>
      <c r="G194" s="64"/>
      <c r="H194" s="64"/>
      <c r="I194" s="96"/>
      <c r="J194" s="96"/>
      <c r="K194" s="97"/>
      <c r="L194" s="98"/>
      <c r="M194" s="110"/>
      <c r="N194" s="93"/>
      <c r="O194" s="258"/>
      <c r="P194" s="259"/>
      <c r="Q194" s="259"/>
      <c r="R194" s="260"/>
    </row>
    <row r="195" spans="1:18" x14ac:dyDescent="0.2">
      <c r="A195" s="196" t="str">
        <f t="shared" si="26"/>
        <v>martes</v>
      </c>
      <c r="B195" s="196">
        <f t="shared" si="27"/>
        <v>44698</v>
      </c>
      <c r="C195" s="100">
        <f t="shared" si="25"/>
        <v>0</v>
      </c>
      <c r="D195" s="101"/>
      <c r="E195" s="111"/>
      <c r="F195" s="66"/>
      <c r="G195" s="67"/>
      <c r="H195" s="66"/>
      <c r="I195" s="102"/>
      <c r="J195" s="103"/>
      <c r="K195" s="104"/>
      <c r="L195" s="105"/>
      <c r="M195" s="106"/>
      <c r="N195" s="93"/>
      <c r="O195" s="255"/>
      <c r="P195" s="256"/>
      <c r="Q195" s="256"/>
      <c r="R195" s="257"/>
    </row>
    <row r="196" spans="1:18" x14ac:dyDescent="0.2">
      <c r="A196" s="196" t="str">
        <f t="shared" si="26"/>
        <v>miércoles</v>
      </c>
      <c r="B196" s="196">
        <f t="shared" si="27"/>
        <v>44699</v>
      </c>
      <c r="C196" s="94">
        <f t="shared" si="25"/>
        <v>0</v>
      </c>
      <c r="D196" s="95"/>
      <c r="E196" s="95"/>
      <c r="F196" s="64"/>
      <c r="G196" s="64"/>
      <c r="H196" s="64"/>
      <c r="I196" s="96"/>
      <c r="J196" s="96"/>
      <c r="K196" s="97"/>
      <c r="L196" s="107"/>
      <c r="M196" s="99"/>
      <c r="N196" s="93"/>
      <c r="O196" s="258"/>
      <c r="P196" s="259"/>
      <c r="Q196" s="259"/>
      <c r="R196" s="260"/>
    </row>
    <row r="197" spans="1:18" x14ac:dyDescent="0.2">
      <c r="A197" s="196" t="str">
        <f t="shared" si="26"/>
        <v>jueves</v>
      </c>
      <c r="B197" s="196">
        <f t="shared" si="27"/>
        <v>44700</v>
      </c>
      <c r="C197" s="100">
        <f t="shared" si="25"/>
        <v>0</v>
      </c>
      <c r="D197" s="101"/>
      <c r="E197" s="101"/>
      <c r="F197" s="66"/>
      <c r="G197" s="67"/>
      <c r="H197" s="66"/>
      <c r="I197" s="102"/>
      <c r="J197" s="103"/>
      <c r="K197" s="104"/>
      <c r="L197" s="108"/>
      <c r="M197" s="106"/>
      <c r="N197" s="93"/>
      <c r="O197" s="255"/>
      <c r="P197" s="256"/>
      <c r="Q197" s="256"/>
      <c r="R197" s="257"/>
    </row>
    <row r="198" spans="1:18" x14ac:dyDescent="0.2">
      <c r="A198" s="196" t="str">
        <f t="shared" si="26"/>
        <v>viernes</v>
      </c>
      <c r="B198" s="196">
        <f t="shared" si="27"/>
        <v>44701</v>
      </c>
      <c r="C198" s="94">
        <f t="shared" si="25"/>
        <v>0</v>
      </c>
      <c r="D198" s="95"/>
      <c r="E198" s="95"/>
      <c r="F198" s="64"/>
      <c r="G198" s="64"/>
      <c r="H198" s="64"/>
      <c r="I198" s="96"/>
      <c r="J198" s="96"/>
      <c r="K198" s="97"/>
      <c r="L198" s="107"/>
      <c r="M198" s="99"/>
      <c r="N198" s="93"/>
      <c r="O198" s="258"/>
      <c r="P198" s="259"/>
      <c r="Q198" s="259"/>
      <c r="R198" s="260"/>
    </row>
    <row r="199" spans="1:18" x14ac:dyDescent="0.2">
      <c r="A199" s="196" t="str">
        <f t="shared" si="26"/>
        <v>sábado</v>
      </c>
      <c r="B199" s="196">
        <f t="shared" si="27"/>
        <v>44702</v>
      </c>
      <c r="C199" s="100">
        <f t="shared" si="25"/>
        <v>0</v>
      </c>
      <c r="D199" s="101"/>
      <c r="E199" s="101"/>
      <c r="F199" s="66"/>
      <c r="G199" s="67"/>
      <c r="H199" s="66"/>
      <c r="I199" s="102"/>
      <c r="J199" s="103"/>
      <c r="K199" s="104"/>
      <c r="L199" s="108"/>
      <c r="M199" s="106"/>
      <c r="N199" s="93"/>
      <c r="O199" s="255"/>
      <c r="P199" s="256"/>
      <c r="Q199" s="256"/>
      <c r="R199" s="257"/>
    </row>
    <row r="200" spans="1:18" x14ac:dyDescent="0.2">
      <c r="A200" s="196" t="str">
        <f t="shared" si="26"/>
        <v>domingo</v>
      </c>
      <c r="B200" s="196">
        <f t="shared" si="27"/>
        <v>44703</v>
      </c>
      <c r="C200" s="94">
        <f t="shared" si="25"/>
        <v>0</v>
      </c>
      <c r="D200" s="95"/>
      <c r="E200" s="95"/>
      <c r="F200" s="64"/>
      <c r="G200" s="64"/>
      <c r="H200" s="64"/>
      <c r="I200" s="96"/>
      <c r="J200" s="96"/>
      <c r="K200" s="97"/>
      <c r="L200" s="109"/>
      <c r="M200" s="99"/>
      <c r="N200" s="93"/>
      <c r="O200" s="258"/>
      <c r="P200" s="259"/>
      <c r="Q200" s="259"/>
      <c r="R200" s="260"/>
    </row>
    <row r="201" spans="1:18" x14ac:dyDescent="0.2">
      <c r="A201" s="196" t="str">
        <f t="shared" si="26"/>
        <v>lunes</v>
      </c>
      <c r="B201" s="196">
        <f t="shared" si="27"/>
        <v>44704</v>
      </c>
      <c r="C201" s="100">
        <f t="shared" si="25"/>
        <v>0</v>
      </c>
      <c r="D201" s="101"/>
      <c r="E201" s="101"/>
      <c r="F201" s="66"/>
      <c r="G201" s="67"/>
      <c r="H201" s="66"/>
      <c r="I201" s="102"/>
      <c r="J201" s="103"/>
      <c r="K201" s="104"/>
      <c r="L201" s="108"/>
      <c r="M201" s="106"/>
      <c r="N201" s="93"/>
      <c r="O201" s="261"/>
      <c r="P201" s="262"/>
      <c r="Q201" s="262"/>
      <c r="R201" s="263"/>
    </row>
    <row r="202" spans="1:18" x14ac:dyDescent="0.2">
      <c r="A202" s="196" t="str">
        <f t="shared" si="26"/>
        <v>martes</v>
      </c>
      <c r="B202" s="196">
        <f t="shared" si="27"/>
        <v>44705</v>
      </c>
      <c r="C202" s="94">
        <f t="shared" si="25"/>
        <v>0</v>
      </c>
      <c r="D202" s="112"/>
      <c r="E202" s="112"/>
      <c r="F202" s="64"/>
      <c r="G202" s="64"/>
      <c r="H202" s="64"/>
      <c r="I202" s="96"/>
      <c r="J202" s="96"/>
      <c r="K202" s="97"/>
      <c r="L202" s="93"/>
      <c r="M202" s="99"/>
      <c r="N202" s="93"/>
      <c r="O202" s="258"/>
      <c r="P202" s="259"/>
      <c r="Q202" s="259"/>
      <c r="R202" s="260"/>
    </row>
    <row r="203" spans="1:18" x14ac:dyDescent="0.2">
      <c r="A203" s="196" t="str">
        <f t="shared" si="26"/>
        <v>miércoles</v>
      </c>
      <c r="B203" s="196">
        <f t="shared" si="27"/>
        <v>44706</v>
      </c>
      <c r="C203" s="100">
        <f t="shared" si="25"/>
        <v>0</v>
      </c>
      <c r="D203" s="113"/>
      <c r="E203" s="67"/>
      <c r="F203" s="66"/>
      <c r="G203" s="67"/>
      <c r="H203" s="66"/>
      <c r="I203" s="102"/>
      <c r="J203" s="103"/>
      <c r="K203" s="104"/>
      <c r="L203" s="108"/>
      <c r="M203" s="106"/>
      <c r="N203" s="93"/>
      <c r="O203" s="255"/>
      <c r="P203" s="256"/>
      <c r="Q203" s="256"/>
      <c r="R203" s="257"/>
    </row>
    <row r="204" spans="1:18" x14ac:dyDescent="0.2">
      <c r="A204" s="196" t="str">
        <f t="shared" si="26"/>
        <v>jueves</v>
      </c>
      <c r="B204" s="196">
        <f t="shared" si="27"/>
        <v>44707</v>
      </c>
      <c r="C204" s="94">
        <f t="shared" si="25"/>
        <v>0</v>
      </c>
      <c r="D204" s="95"/>
      <c r="E204" s="95"/>
      <c r="F204" s="64"/>
      <c r="G204" s="64"/>
      <c r="H204" s="64"/>
      <c r="I204" s="96"/>
      <c r="J204" s="96"/>
      <c r="K204" s="97"/>
      <c r="L204" s="107"/>
      <c r="M204" s="99"/>
      <c r="N204" s="93"/>
      <c r="O204" s="258"/>
      <c r="P204" s="259"/>
      <c r="Q204" s="259"/>
      <c r="R204" s="260"/>
    </row>
    <row r="205" spans="1:18" x14ac:dyDescent="0.2">
      <c r="A205" s="196" t="str">
        <f t="shared" si="26"/>
        <v>viernes</v>
      </c>
      <c r="B205" s="196">
        <f t="shared" si="27"/>
        <v>44708</v>
      </c>
      <c r="C205" s="100">
        <f t="shared" si="25"/>
        <v>0</v>
      </c>
      <c r="D205" s="113"/>
      <c r="E205" s="67"/>
      <c r="F205" s="66"/>
      <c r="G205" s="67"/>
      <c r="H205" s="66"/>
      <c r="I205" s="102"/>
      <c r="J205" s="103"/>
      <c r="K205" s="104"/>
      <c r="L205" s="108"/>
      <c r="M205" s="106"/>
      <c r="N205" s="93"/>
      <c r="O205" s="255"/>
      <c r="P205" s="256"/>
      <c r="Q205" s="256"/>
      <c r="R205" s="257"/>
    </row>
    <row r="206" spans="1:18" x14ac:dyDescent="0.2">
      <c r="A206" s="196" t="str">
        <f t="shared" si="26"/>
        <v>sábado</v>
      </c>
      <c r="B206" s="196">
        <f>+B205+1</f>
        <v>44709</v>
      </c>
      <c r="C206" s="94">
        <f t="shared" si="25"/>
        <v>0</v>
      </c>
      <c r="D206" s="95"/>
      <c r="E206" s="95"/>
      <c r="F206" s="64"/>
      <c r="G206" s="64"/>
      <c r="H206" s="64"/>
      <c r="I206" s="96"/>
      <c r="J206" s="96"/>
      <c r="K206" s="97"/>
      <c r="L206" s="107"/>
      <c r="M206" s="99"/>
      <c r="N206" s="93"/>
      <c r="O206" s="258"/>
      <c r="P206" s="259"/>
      <c r="Q206" s="259"/>
      <c r="R206" s="260"/>
    </row>
    <row r="207" spans="1:18" x14ac:dyDescent="0.2">
      <c r="A207" s="196" t="str">
        <f t="shared" si="26"/>
        <v>domingo</v>
      </c>
      <c r="B207" s="196">
        <f>+B206+1</f>
        <v>44710</v>
      </c>
      <c r="C207" s="100">
        <f t="shared" si="25"/>
        <v>0</v>
      </c>
      <c r="D207" s="113"/>
      <c r="E207" s="67"/>
      <c r="F207" s="66"/>
      <c r="G207" s="67"/>
      <c r="H207" s="66"/>
      <c r="I207" s="102"/>
      <c r="J207" s="103"/>
      <c r="K207" s="104"/>
      <c r="L207" s="108"/>
      <c r="M207" s="106"/>
      <c r="N207" s="93"/>
      <c r="O207" s="255"/>
      <c r="P207" s="256"/>
      <c r="Q207" s="256"/>
      <c r="R207" s="257"/>
    </row>
    <row r="208" spans="1:18" x14ac:dyDescent="0.2">
      <c r="A208" s="196" t="str">
        <f t="shared" si="26"/>
        <v>lunes</v>
      </c>
      <c r="B208" s="196">
        <f>+B207+1</f>
        <v>44711</v>
      </c>
      <c r="C208" s="114">
        <f t="shared" si="25"/>
        <v>0</v>
      </c>
      <c r="D208" s="112"/>
      <c r="E208" s="112"/>
      <c r="F208" s="64"/>
      <c r="G208" s="64"/>
      <c r="H208" s="64"/>
      <c r="I208" s="96"/>
      <c r="J208" s="96"/>
      <c r="K208" s="97"/>
      <c r="L208" s="109"/>
      <c r="M208" s="97"/>
      <c r="N208" s="93"/>
      <c r="O208" s="252"/>
      <c r="P208" s="253"/>
      <c r="Q208" s="253"/>
      <c r="R208" s="254"/>
    </row>
    <row r="209" spans="1:18" ht="13.5" thickBot="1" x14ac:dyDescent="0.25">
      <c r="A209" s="197" t="str">
        <f>TEXT(B209,"Dddd")</f>
        <v>martes</v>
      </c>
      <c r="B209" s="197">
        <f>+B208+1</f>
        <v>44712</v>
      </c>
      <c r="C209" s="100">
        <f t="shared" si="25"/>
        <v>0</v>
      </c>
      <c r="D209" s="113"/>
      <c r="E209" s="67"/>
      <c r="F209" s="66"/>
      <c r="G209" s="67"/>
      <c r="H209" s="66"/>
      <c r="I209" s="102"/>
      <c r="J209" s="103"/>
      <c r="K209" s="104"/>
      <c r="L209" s="108"/>
      <c r="M209" s="106"/>
      <c r="N209" s="93"/>
      <c r="O209" s="268"/>
      <c r="P209" s="269"/>
      <c r="Q209" s="269"/>
      <c r="R209" s="270"/>
    </row>
    <row r="210" spans="1:18" ht="16.5" customHeight="1" thickBot="1" x14ac:dyDescent="0.25">
      <c r="A210" s="25"/>
      <c r="B210" s="283" t="s">
        <v>16</v>
      </c>
      <c r="C210" s="272"/>
      <c r="D210" s="115" t="s">
        <v>14</v>
      </c>
      <c r="E210" s="116" t="s">
        <v>15</v>
      </c>
      <c r="F210" s="117" t="s">
        <v>11</v>
      </c>
      <c r="G210" s="117" t="s">
        <v>12</v>
      </c>
      <c r="H210" s="117" t="s">
        <v>43</v>
      </c>
      <c r="I210" s="118" t="s">
        <v>42</v>
      </c>
      <c r="J210" s="118" t="s">
        <v>13</v>
      </c>
      <c r="K210" s="119" t="s">
        <v>3</v>
      </c>
      <c r="L210" s="115" t="s">
        <v>30</v>
      </c>
      <c r="M210" s="119" t="s">
        <v>31</v>
      </c>
      <c r="N210" s="20"/>
      <c r="O210" s="234"/>
      <c r="P210" s="234"/>
      <c r="Q210" s="234"/>
      <c r="R210" s="234"/>
    </row>
    <row r="211" spans="1:18" ht="16.5" customHeight="1" thickBot="1" x14ac:dyDescent="0.25">
      <c r="A211" s="25"/>
      <c r="B211" s="230">
        <f>SUM(C179:C209)</f>
        <v>0</v>
      </c>
      <c r="C211" s="231"/>
      <c r="D211" s="137">
        <f t="shared" ref="D211:M211" si="28">SUM(D179:D209)</f>
        <v>0</v>
      </c>
      <c r="E211" s="138">
        <f t="shared" si="28"/>
        <v>0</v>
      </c>
      <c r="F211" s="139">
        <f t="shared" si="28"/>
        <v>0</v>
      </c>
      <c r="G211" s="139">
        <f t="shared" si="28"/>
        <v>0</v>
      </c>
      <c r="H211" s="139">
        <f t="shared" si="28"/>
        <v>0</v>
      </c>
      <c r="I211" s="139">
        <f t="shared" si="28"/>
        <v>0</v>
      </c>
      <c r="J211" s="139">
        <f t="shared" si="28"/>
        <v>0</v>
      </c>
      <c r="K211" s="140">
        <f t="shared" si="28"/>
        <v>0</v>
      </c>
      <c r="L211" s="137">
        <f t="shared" si="28"/>
        <v>0</v>
      </c>
      <c r="M211" s="140">
        <f t="shared" si="28"/>
        <v>0</v>
      </c>
      <c r="N211" s="22"/>
      <c r="O211" s="83"/>
      <c r="R211" s="83"/>
    </row>
    <row r="212" spans="1:18" ht="16.5" customHeight="1" thickBot="1" x14ac:dyDescent="0.25">
      <c r="A212" s="25"/>
      <c r="B212" s="232" t="s">
        <v>17</v>
      </c>
      <c r="C212" s="233"/>
      <c r="D212" s="132"/>
      <c r="E212" s="20"/>
      <c r="F212" s="20"/>
      <c r="G212" s="20"/>
      <c r="H212" s="20"/>
      <c r="I212" s="20"/>
      <c r="J212" s="20"/>
      <c r="K212" s="133"/>
      <c r="L212" s="134"/>
      <c r="M212" s="135"/>
      <c r="N212" s="120"/>
      <c r="O212" s="276" t="s">
        <v>53</v>
      </c>
      <c r="P212" s="277"/>
    </row>
    <row r="213" spans="1:18" ht="16.5" customHeight="1" thickBot="1" x14ac:dyDescent="0.25">
      <c r="A213" s="25"/>
      <c r="B213" s="235">
        <f>SUM(D213:M213)</f>
        <v>880</v>
      </c>
      <c r="C213" s="236"/>
      <c r="D213" s="123">
        <v>300</v>
      </c>
      <c r="E213" s="141">
        <v>100</v>
      </c>
      <c r="F213" s="121">
        <v>50</v>
      </c>
      <c r="G213" s="121">
        <v>70</v>
      </c>
      <c r="H213" s="121">
        <v>20</v>
      </c>
      <c r="I213" s="122">
        <v>80</v>
      </c>
      <c r="J213" s="122">
        <v>40</v>
      </c>
      <c r="K213" s="142">
        <v>20</v>
      </c>
      <c r="L213" s="123">
        <v>100</v>
      </c>
      <c r="M213" s="142">
        <v>100</v>
      </c>
      <c r="N213" s="124"/>
      <c r="O213" s="237">
        <f>+'Situación general'!H23-'Situación general'!H25-'Situación general'!H33-'Situación general'!H42</f>
        <v>0</v>
      </c>
      <c r="P213" s="238"/>
    </row>
    <row r="214" spans="1:18" ht="16.5" customHeight="1" thickBot="1" x14ac:dyDescent="0.25">
      <c r="A214" s="25"/>
      <c r="B214" s="264" t="s">
        <v>51</v>
      </c>
      <c r="C214" s="265"/>
      <c r="D214" s="125"/>
      <c r="E214" s="125"/>
      <c r="F214" s="125"/>
      <c r="G214" s="125"/>
      <c r="H214" s="125"/>
      <c r="I214" s="125"/>
      <c r="J214" s="125"/>
      <c r="K214" s="125"/>
      <c r="L214" s="125"/>
      <c r="M214" s="136"/>
      <c r="N214" s="125"/>
      <c r="O214" s="24"/>
      <c r="P214" s="24"/>
      <c r="Q214" s="126"/>
      <c r="R214" s="24"/>
    </row>
    <row r="215" spans="1:18" ht="16.5" customHeight="1" x14ac:dyDescent="0.2">
      <c r="A215" s="25"/>
      <c r="B215" s="266">
        <f>+B213-B211</f>
        <v>880</v>
      </c>
      <c r="C215" s="267"/>
      <c r="D215" s="146">
        <f>+D213-D211</f>
        <v>300</v>
      </c>
      <c r="E215" s="147">
        <f>+E213-E211</f>
        <v>100</v>
      </c>
      <c r="F215" s="147">
        <f t="shared" ref="F215:M215" si="29">+F213-F211</f>
        <v>50</v>
      </c>
      <c r="G215" s="147">
        <f t="shared" si="29"/>
        <v>70</v>
      </c>
      <c r="H215" s="147">
        <f t="shared" si="29"/>
        <v>20</v>
      </c>
      <c r="I215" s="147">
        <f t="shared" si="29"/>
        <v>80</v>
      </c>
      <c r="J215" s="147">
        <f t="shared" si="29"/>
        <v>40</v>
      </c>
      <c r="K215" s="148">
        <f t="shared" si="29"/>
        <v>20</v>
      </c>
      <c r="L215" s="146">
        <f t="shared" si="29"/>
        <v>100</v>
      </c>
      <c r="M215" s="148">
        <f t="shared" si="29"/>
        <v>100</v>
      </c>
      <c r="N215" s="127"/>
      <c r="O215" s="24"/>
      <c r="P215" s="128"/>
      <c r="Q215" s="129"/>
      <c r="R215" s="24"/>
    </row>
    <row r="216" spans="1:18" ht="16.5" customHeight="1" thickBot="1" x14ac:dyDescent="0.25">
      <c r="A216" s="25"/>
      <c r="B216" s="224" t="s">
        <v>52</v>
      </c>
      <c r="C216" s="225"/>
      <c r="D216" s="143">
        <f t="shared" ref="D216:M216" si="30">+D211/D213</f>
        <v>0</v>
      </c>
      <c r="E216" s="144">
        <f t="shared" si="30"/>
        <v>0</v>
      </c>
      <c r="F216" s="144">
        <f t="shared" si="30"/>
        <v>0</v>
      </c>
      <c r="G216" s="144">
        <f t="shared" si="30"/>
        <v>0</v>
      </c>
      <c r="H216" s="144">
        <f t="shared" si="30"/>
        <v>0</v>
      </c>
      <c r="I216" s="144">
        <f t="shared" si="30"/>
        <v>0</v>
      </c>
      <c r="J216" s="144">
        <f t="shared" si="30"/>
        <v>0</v>
      </c>
      <c r="K216" s="145">
        <f t="shared" si="30"/>
        <v>0</v>
      </c>
      <c r="L216" s="143">
        <f t="shared" si="30"/>
        <v>0</v>
      </c>
      <c r="M216" s="145">
        <f t="shared" si="30"/>
        <v>0</v>
      </c>
      <c r="N216" s="130"/>
      <c r="O216" s="24"/>
      <c r="R216" s="24"/>
    </row>
    <row r="219" spans="1:18" ht="23.25" x14ac:dyDescent="0.2">
      <c r="A219" s="223" t="s">
        <v>132</v>
      </c>
      <c r="B219" s="223"/>
      <c r="C219" s="223"/>
      <c r="D219" s="223"/>
      <c r="E219" s="223"/>
      <c r="F219" s="223"/>
      <c r="G219" s="223"/>
      <c r="H219" s="223"/>
      <c r="I219" s="223"/>
      <c r="J219" s="223"/>
      <c r="K219" s="223"/>
      <c r="L219" s="223"/>
      <c r="M219" s="223"/>
      <c r="N219" s="223"/>
      <c r="O219" s="24"/>
      <c r="P219" s="24"/>
      <c r="Q219" s="24"/>
      <c r="R219" s="24"/>
    </row>
    <row r="220" spans="1:18" ht="8.25" customHeight="1" thickBot="1" x14ac:dyDescent="0.25">
      <c r="A220" s="193"/>
      <c r="B220" s="193"/>
      <c r="C220" s="79"/>
      <c r="D220" s="79"/>
      <c r="E220" s="79"/>
      <c r="F220" s="79"/>
      <c r="G220" s="80"/>
      <c r="H220" s="24"/>
      <c r="I220" s="24"/>
      <c r="J220" s="24"/>
      <c r="K220" s="81"/>
      <c r="L220" s="81"/>
      <c r="M220" s="81"/>
      <c r="N220" s="82"/>
      <c r="O220" s="81"/>
      <c r="P220" s="24"/>
      <c r="Q220" s="81"/>
      <c r="R220" s="81"/>
    </row>
    <row r="221" spans="1:18" x14ac:dyDescent="0.2">
      <c r="A221" s="194"/>
      <c r="B221" s="194"/>
      <c r="C221" s="248" t="s">
        <v>10</v>
      </c>
      <c r="D221" s="250" t="s">
        <v>8</v>
      </c>
      <c r="E221" s="251"/>
      <c r="F221" s="240" t="s">
        <v>11</v>
      </c>
      <c r="G221" s="240" t="s">
        <v>12</v>
      </c>
      <c r="H221" s="240" t="s">
        <v>43</v>
      </c>
      <c r="I221" s="240" t="s">
        <v>42</v>
      </c>
      <c r="J221" s="240" t="s">
        <v>13</v>
      </c>
      <c r="K221" s="228" t="s">
        <v>3</v>
      </c>
      <c r="L221" s="226" t="s">
        <v>30</v>
      </c>
      <c r="M221" s="228" t="s">
        <v>31</v>
      </c>
      <c r="N221" s="20"/>
      <c r="O221" s="242" t="s">
        <v>64</v>
      </c>
      <c r="P221" s="278"/>
      <c r="Q221" s="278"/>
      <c r="R221" s="279"/>
    </row>
    <row r="222" spans="1:18" ht="13.5" thickBot="1" x14ac:dyDescent="0.25">
      <c r="A222" s="194"/>
      <c r="B222" s="194"/>
      <c r="C222" s="249"/>
      <c r="D222" s="18" t="s">
        <v>14</v>
      </c>
      <c r="E222" s="19" t="s">
        <v>15</v>
      </c>
      <c r="F222" s="241"/>
      <c r="G222" s="241"/>
      <c r="H222" s="241"/>
      <c r="I222" s="241"/>
      <c r="J222" s="241"/>
      <c r="K222" s="229"/>
      <c r="L222" s="227"/>
      <c r="M222" s="229"/>
      <c r="N222" s="20"/>
      <c r="O222" s="280"/>
      <c r="P222" s="281"/>
      <c r="Q222" s="281"/>
      <c r="R222" s="282"/>
    </row>
    <row r="223" spans="1:18" x14ac:dyDescent="0.2">
      <c r="A223" s="195" t="str">
        <f>TEXT(B223,"Dddd")</f>
        <v>miércoles</v>
      </c>
      <c r="B223" s="195">
        <f>+B209+1</f>
        <v>44713</v>
      </c>
      <c r="C223" s="84">
        <f t="shared" ref="C223:C252" si="31">SUM(D223:N223)</f>
        <v>0</v>
      </c>
      <c r="D223" s="85"/>
      <c r="E223" s="85"/>
      <c r="F223" s="86"/>
      <c r="G223" s="87"/>
      <c r="H223" s="86"/>
      <c r="I223" s="88"/>
      <c r="J223" s="89"/>
      <c r="K223" s="90"/>
      <c r="L223" s="91"/>
      <c r="M223" s="92"/>
      <c r="N223" s="93"/>
      <c r="O223" s="273"/>
      <c r="P223" s="274"/>
      <c r="Q223" s="274"/>
      <c r="R223" s="275"/>
    </row>
    <row r="224" spans="1:18" x14ac:dyDescent="0.2">
      <c r="A224" s="196" t="str">
        <f t="shared" ref="A224:A252" si="32">TEXT(B224,"Dddd")</f>
        <v>jueves</v>
      </c>
      <c r="B224" s="196">
        <f>+B223+1</f>
        <v>44714</v>
      </c>
      <c r="C224" s="94">
        <f t="shared" si="31"/>
        <v>0</v>
      </c>
      <c r="D224" s="95"/>
      <c r="E224" s="95"/>
      <c r="F224" s="64"/>
      <c r="G224" s="64"/>
      <c r="H224" s="64"/>
      <c r="I224" s="96"/>
      <c r="J224" s="96"/>
      <c r="K224" s="97"/>
      <c r="L224" s="98"/>
      <c r="M224" s="99"/>
      <c r="N224" s="93"/>
      <c r="O224" s="258"/>
      <c r="P224" s="259"/>
      <c r="Q224" s="259"/>
      <c r="R224" s="260"/>
    </row>
    <row r="225" spans="1:18" x14ac:dyDescent="0.2">
      <c r="A225" s="196" t="str">
        <f t="shared" si="32"/>
        <v>viernes</v>
      </c>
      <c r="B225" s="196">
        <f t="shared" ref="B225:B249" si="33">+B224+1</f>
        <v>44715</v>
      </c>
      <c r="C225" s="100">
        <f t="shared" si="31"/>
        <v>0</v>
      </c>
      <c r="D225" s="101"/>
      <c r="E225" s="101"/>
      <c r="F225" s="66"/>
      <c r="G225" s="67"/>
      <c r="H225" s="66"/>
      <c r="I225" s="102"/>
      <c r="J225" s="103"/>
      <c r="K225" s="104"/>
      <c r="L225" s="105"/>
      <c r="M225" s="106"/>
      <c r="N225" s="93"/>
      <c r="O225" s="255"/>
      <c r="P225" s="256"/>
      <c r="Q225" s="256"/>
      <c r="R225" s="257"/>
    </row>
    <row r="226" spans="1:18" x14ac:dyDescent="0.2">
      <c r="A226" s="196" t="str">
        <f t="shared" si="32"/>
        <v>sábado</v>
      </c>
      <c r="B226" s="196">
        <f t="shared" si="33"/>
        <v>44716</v>
      </c>
      <c r="C226" s="94">
        <f t="shared" si="31"/>
        <v>0</v>
      </c>
      <c r="D226" s="95"/>
      <c r="E226" s="95"/>
      <c r="F226" s="64"/>
      <c r="G226" s="64"/>
      <c r="H226" s="64"/>
      <c r="I226" s="96"/>
      <c r="J226" s="96"/>
      <c r="K226" s="97"/>
      <c r="L226" s="107"/>
      <c r="M226" s="99"/>
      <c r="N226" s="93"/>
      <c r="O226" s="258"/>
      <c r="P226" s="259"/>
      <c r="Q226" s="259"/>
      <c r="R226" s="260"/>
    </row>
    <row r="227" spans="1:18" x14ac:dyDescent="0.2">
      <c r="A227" s="196" t="str">
        <f t="shared" si="32"/>
        <v>domingo</v>
      </c>
      <c r="B227" s="196">
        <f t="shared" si="33"/>
        <v>44717</v>
      </c>
      <c r="C227" s="100">
        <f t="shared" si="31"/>
        <v>0</v>
      </c>
      <c r="D227" s="101"/>
      <c r="E227" s="101"/>
      <c r="F227" s="66"/>
      <c r="G227" s="67"/>
      <c r="H227" s="66"/>
      <c r="I227" s="102"/>
      <c r="J227" s="103"/>
      <c r="K227" s="104"/>
      <c r="L227" s="108"/>
      <c r="M227" s="106"/>
      <c r="N227" s="93"/>
      <c r="O227" s="255"/>
      <c r="P227" s="256"/>
      <c r="Q227" s="256"/>
      <c r="R227" s="257"/>
    </row>
    <row r="228" spans="1:18" x14ac:dyDescent="0.2">
      <c r="A228" s="196" t="str">
        <f t="shared" si="32"/>
        <v>lunes</v>
      </c>
      <c r="B228" s="196">
        <f t="shared" si="33"/>
        <v>44718</v>
      </c>
      <c r="C228" s="94">
        <f t="shared" si="31"/>
        <v>0</v>
      </c>
      <c r="D228" s="95"/>
      <c r="E228" s="95"/>
      <c r="F228" s="64"/>
      <c r="G228" s="64"/>
      <c r="H228" s="64"/>
      <c r="I228" s="96"/>
      <c r="J228" s="96"/>
      <c r="K228" s="97"/>
      <c r="L228" s="107"/>
      <c r="M228" s="99"/>
      <c r="N228" s="93"/>
      <c r="O228" s="258"/>
      <c r="P228" s="259"/>
      <c r="Q228" s="259"/>
      <c r="R228" s="260"/>
    </row>
    <row r="229" spans="1:18" x14ac:dyDescent="0.2">
      <c r="A229" s="196" t="str">
        <f t="shared" si="32"/>
        <v>martes</v>
      </c>
      <c r="B229" s="196">
        <f t="shared" si="33"/>
        <v>44719</v>
      </c>
      <c r="C229" s="100">
        <f t="shared" si="31"/>
        <v>0</v>
      </c>
      <c r="D229" s="101"/>
      <c r="E229" s="101"/>
      <c r="F229" s="66"/>
      <c r="G229" s="67"/>
      <c r="H229" s="66"/>
      <c r="I229" s="102"/>
      <c r="J229" s="103"/>
      <c r="K229" s="104"/>
      <c r="L229" s="108"/>
      <c r="M229" s="106"/>
      <c r="N229" s="93"/>
      <c r="O229" s="255"/>
      <c r="P229" s="256"/>
      <c r="Q229" s="256"/>
      <c r="R229" s="257"/>
    </row>
    <row r="230" spans="1:18" x14ac:dyDescent="0.2">
      <c r="A230" s="196" t="str">
        <f t="shared" si="32"/>
        <v>miércoles</v>
      </c>
      <c r="B230" s="196">
        <f t="shared" si="33"/>
        <v>44720</v>
      </c>
      <c r="C230" s="94">
        <f t="shared" si="31"/>
        <v>0</v>
      </c>
      <c r="D230" s="95"/>
      <c r="E230" s="95"/>
      <c r="F230" s="64"/>
      <c r="G230" s="64"/>
      <c r="H230" s="64"/>
      <c r="I230" s="96"/>
      <c r="J230" s="96"/>
      <c r="K230" s="97"/>
      <c r="L230" s="107"/>
      <c r="M230" s="99"/>
      <c r="N230" s="93"/>
      <c r="O230" s="258"/>
      <c r="P230" s="259"/>
      <c r="Q230" s="259"/>
      <c r="R230" s="260"/>
    </row>
    <row r="231" spans="1:18" x14ac:dyDescent="0.2">
      <c r="A231" s="196" t="str">
        <f t="shared" si="32"/>
        <v>jueves</v>
      </c>
      <c r="B231" s="196">
        <f t="shared" si="33"/>
        <v>44721</v>
      </c>
      <c r="C231" s="100">
        <f t="shared" si="31"/>
        <v>0</v>
      </c>
      <c r="D231" s="101"/>
      <c r="E231" s="101"/>
      <c r="F231" s="66"/>
      <c r="G231" s="67"/>
      <c r="H231" s="66"/>
      <c r="I231" s="102"/>
      <c r="J231" s="103"/>
      <c r="K231" s="104"/>
      <c r="L231" s="108"/>
      <c r="M231" s="106"/>
      <c r="N231" s="93"/>
      <c r="O231" s="255"/>
      <c r="P231" s="256"/>
      <c r="Q231" s="256"/>
      <c r="R231" s="257"/>
    </row>
    <row r="232" spans="1:18" x14ac:dyDescent="0.2">
      <c r="A232" s="196" t="str">
        <f t="shared" si="32"/>
        <v>viernes</v>
      </c>
      <c r="B232" s="196">
        <f t="shared" si="33"/>
        <v>44722</v>
      </c>
      <c r="C232" s="94">
        <f t="shared" si="31"/>
        <v>0</v>
      </c>
      <c r="D232" s="95"/>
      <c r="E232" s="95"/>
      <c r="F232" s="64"/>
      <c r="G232" s="64"/>
      <c r="H232" s="64"/>
      <c r="I232" s="96"/>
      <c r="J232" s="96"/>
      <c r="K232" s="97"/>
      <c r="L232" s="107"/>
      <c r="M232" s="99"/>
      <c r="N232" s="93"/>
      <c r="O232" s="258"/>
      <c r="P232" s="259"/>
      <c r="Q232" s="259"/>
      <c r="R232" s="260"/>
    </row>
    <row r="233" spans="1:18" x14ac:dyDescent="0.2">
      <c r="A233" s="196" t="str">
        <f t="shared" si="32"/>
        <v>sábado</v>
      </c>
      <c r="B233" s="196">
        <f t="shared" si="33"/>
        <v>44723</v>
      </c>
      <c r="C233" s="100">
        <f t="shared" si="31"/>
        <v>0</v>
      </c>
      <c r="D233" s="101"/>
      <c r="E233" s="67"/>
      <c r="F233" s="66"/>
      <c r="G233" s="67"/>
      <c r="H233" s="66"/>
      <c r="I233" s="102"/>
      <c r="J233" s="103"/>
      <c r="K233" s="104"/>
      <c r="L233" s="105"/>
      <c r="M233" s="106"/>
      <c r="N233" s="93"/>
      <c r="O233" s="261"/>
      <c r="P233" s="262"/>
      <c r="Q233" s="262"/>
      <c r="R233" s="263"/>
    </row>
    <row r="234" spans="1:18" x14ac:dyDescent="0.2">
      <c r="A234" s="196" t="str">
        <f t="shared" si="32"/>
        <v>domingo</v>
      </c>
      <c r="B234" s="196">
        <f t="shared" si="33"/>
        <v>44724</v>
      </c>
      <c r="C234" s="94">
        <f t="shared" si="31"/>
        <v>0</v>
      </c>
      <c r="D234" s="95"/>
      <c r="E234" s="65"/>
      <c r="F234" s="64"/>
      <c r="G234" s="64"/>
      <c r="H234" s="64"/>
      <c r="I234" s="96"/>
      <c r="J234" s="96"/>
      <c r="K234" s="97"/>
      <c r="L234" s="109"/>
      <c r="M234" s="110"/>
      <c r="N234" s="93"/>
      <c r="O234" s="258"/>
      <c r="P234" s="259"/>
      <c r="Q234" s="259"/>
      <c r="R234" s="260"/>
    </row>
    <row r="235" spans="1:18" x14ac:dyDescent="0.2">
      <c r="A235" s="196" t="str">
        <f t="shared" si="32"/>
        <v>lunes</v>
      </c>
      <c r="B235" s="196">
        <f t="shared" si="33"/>
        <v>44725</v>
      </c>
      <c r="C235" s="100">
        <f t="shared" si="31"/>
        <v>0</v>
      </c>
      <c r="D235" s="101"/>
      <c r="E235" s="67"/>
      <c r="F235" s="66"/>
      <c r="G235" s="67"/>
      <c r="H235" s="66"/>
      <c r="I235" s="102"/>
      <c r="J235" s="103"/>
      <c r="K235" s="104"/>
      <c r="L235" s="108"/>
      <c r="M235" s="106"/>
      <c r="N235" s="93"/>
      <c r="O235" s="255"/>
      <c r="P235" s="256"/>
      <c r="Q235" s="256"/>
      <c r="R235" s="257"/>
    </row>
    <row r="236" spans="1:18" x14ac:dyDescent="0.2">
      <c r="A236" s="196" t="str">
        <f t="shared" si="32"/>
        <v>martes</v>
      </c>
      <c r="B236" s="196">
        <f t="shared" si="33"/>
        <v>44726</v>
      </c>
      <c r="C236" s="94">
        <f t="shared" si="31"/>
        <v>0</v>
      </c>
      <c r="D236" s="95"/>
      <c r="E236" s="65"/>
      <c r="F236" s="64"/>
      <c r="G236" s="64"/>
      <c r="H236" s="64"/>
      <c r="I236" s="96"/>
      <c r="J236" s="96"/>
      <c r="K236" s="97"/>
      <c r="L236" s="107"/>
      <c r="M236" s="99"/>
      <c r="N236" s="93"/>
      <c r="O236" s="258"/>
      <c r="P236" s="259"/>
      <c r="Q236" s="259"/>
      <c r="R236" s="260"/>
    </row>
    <row r="237" spans="1:18" x14ac:dyDescent="0.2">
      <c r="A237" s="196" t="str">
        <f t="shared" si="32"/>
        <v>miércoles</v>
      </c>
      <c r="B237" s="196">
        <f t="shared" si="33"/>
        <v>44727</v>
      </c>
      <c r="C237" s="100">
        <f t="shared" si="31"/>
        <v>0</v>
      </c>
      <c r="D237" s="101"/>
      <c r="E237" s="67"/>
      <c r="F237" s="66"/>
      <c r="G237" s="67"/>
      <c r="H237" s="66"/>
      <c r="I237" s="102"/>
      <c r="J237" s="103"/>
      <c r="K237" s="104"/>
      <c r="L237" s="108"/>
      <c r="M237" s="106"/>
      <c r="N237" s="93"/>
      <c r="O237" s="255"/>
      <c r="P237" s="256"/>
      <c r="Q237" s="256"/>
      <c r="R237" s="257"/>
    </row>
    <row r="238" spans="1:18" x14ac:dyDescent="0.2">
      <c r="A238" s="196" t="str">
        <f t="shared" si="32"/>
        <v>jueves</v>
      </c>
      <c r="B238" s="196">
        <f t="shared" si="33"/>
        <v>44728</v>
      </c>
      <c r="C238" s="94">
        <f t="shared" si="31"/>
        <v>0</v>
      </c>
      <c r="D238" s="95"/>
      <c r="E238" s="65"/>
      <c r="F238" s="64"/>
      <c r="G238" s="64"/>
      <c r="H238" s="64"/>
      <c r="I238" s="96"/>
      <c r="J238" s="96"/>
      <c r="K238" s="97"/>
      <c r="L238" s="98"/>
      <c r="M238" s="110"/>
      <c r="N238" s="93"/>
      <c r="O238" s="258"/>
      <c r="P238" s="259"/>
      <c r="Q238" s="259"/>
      <c r="R238" s="260"/>
    </row>
    <row r="239" spans="1:18" x14ac:dyDescent="0.2">
      <c r="A239" s="196" t="str">
        <f t="shared" si="32"/>
        <v>viernes</v>
      </c>
      <c r="B239" s="196">
        <f t="shared" si="33"/>
        <v>44729</v>
      </c>
      <c r="C239" s="100">
        <f t="shared" si="31"/>
        <v>0</v>
      </c>
      <c r="D239" s="101"/>
      <c r="E239" s="111"/>
      <c r="F239" s="66"/>
      <c r="G239" s="67"/>
      <c r="H239" s="66"/>
      <c r="I239" s="102"/>
      <c r="J239" s="103"/>
      <c r="K239" s="104"/>
      <c r="L239" s="105"/>
      <c r="M239" s="106"/>
      <c r="N239" s="93"/>
      <c r="O239" s="255"/>
      <c r="P239" s="256"/>
      <c r="Q239" s="256"/>
      <c r="R239" s="257"/>
    </row>
    <row r="240" spans="1:18" x14ac:dyDescent="0.2">
      <c r="A240" s="196" t="str">
        <f t="shared" si="32"/>
        <v>sábado</v>
      </c>
      <c r="B240" s="196">
        <f t="shared" si="33"/>
        <v>44730</v>
      </c>
      <c r="C240" s="94">
        <f t="shared" si="31"/>
        <v>0</v>
      </c>
      <c r="D240" s="95"/>
      <c r="E240" s="95"/>
      <c r="F240" s="64"/>
      <c r="G240" s="64"/>
      <c r="H240" s="64"/>
      <c r="I240" s="96"/>
      <c r="J240" s="96"/>
      <c r="K240" s="97"/>
      <c r="L240" s="107"/>
      <c r="M240" s="99"/>
      <c r="N240" s="93"/>
      <c r="O240" s="258"/>
      <c r="P240" s="259"/>
      <c r="Q240" s="259"/>
      <c r="R240" s="260"/>
    </row>
    <row r="241" spans="1:18" x14ac:dyDescent="0.2">
      <c r="A241" s="196" t="str">
        <f t="shared" si="32"/>
        <v>domingo</v>
      </c>
      <c r="B241" s="196">
        <f t="shared" si="33"/>
        <v>44731</v>
      </c>
      <c r="C241" s="100">
        <f t="shared" si="31"/>
        <v>0</v>
      </c>
      <c r="D241" s="101"/>
      <c r="E241" s="101"/>
      <c r="F241" s="66"/>
      <c r="G241" s="67"/>
      <c r="H241" s="66"/>
      <c r="I241" s="102"/>
      <c r="J241" s="103"/>
      <c r="K241" s="104"/>
      <c r="L241" s="108"/>
      <c r="M241" s="106"/>
      <c r="N241" s="93"/>
      <c r="O241" s="255"/>
      <c r="P241" s="256"/>
      <c r="Q241" s="256"/>
      <c r="R241" s="257"/>
    </row>
    <row r="242" spans="1:18" x14ac:dyDescent="0.2">
      <c r="A242" s="196" t="str">
        <f t="shared" si="32"/>
        <v>lunes</v>
      </c>
      <c r="B242" s="196">
        <f t="shared" si="33"/>
        <v>44732</v>
      </c>
      <c r="C242" s="94">
        <f t="shared" si="31"/>
        <v>0</v>
      </c>
      <c r="D242" s="95"/>
      <c r="E242" s="95"/>
      <c r="F242" s="64"/>
      <c r="G242" s="64"/>
      <c r="H242" s="64"/>
      <c r="I242" s="96"/>
      <c r="J242" s="96"/>
      <c r="K242" s="97"/>
      <c r="L242" s="107"/>
      <c r="M242" s="99"/>
      <c r="N242" s="93"/>
      <c r="O242" s="258"/>
      <c r="P242" s="259"/>
      <c r="Q242" s="259"/>
      <c r="R242" s="260"/>
    </row>
    <row r="243" spans="1:18" x14ac:dyDescent="0.2">
      <c r="A243" s="196" t="str">
        <f t="shared" si="32"/>
        <v>martes</v>
      </c>
      <c r="B243" s="196">
        <f t="shared" si="33"/>
        <v>44733</v>
      </c>
      <c r="C243" s="100">
        <f t="shared" si="31"/>
        <v>0</v>
      </c>
      <c r="D243" s="101"/>
      <c r="E243" s="101"/>
      <c r="F243" s="66"/>
      <c r="G243" s="67"/>
      <c r="H243" s="66"/>
      <c r="I243" s="102"/>
      <c r="J243" s="103"/>
      <c r="K243" s="104"/>
      <c r="L243" s="108"/>
      <c r="M243" s="106"/>
      <c r="N243" s="93"/>
      <c r="O243" s="255"/>
      <c r="P243" s="256"/>
      <c r="Q243" s="256"/>
      <c r="R243" s="257"/>
    </row>
    <row r="244" spans="1:18" x14ac:dyDescent="0.2">
      <c r="A244" s="196" t="str">
        <f t="shared" si="32"/>
        <v>miércoles</v>
      </c>
      <c r="B244" s="196">
        <f t="shared" si="33"/>
        <v>44734</v>
      </c>
      <c r="C244" s="94">
        <f t="shared" si="31"/>
        <v>0</v>
      </c>
      <c r="D244" s="95"/>
      <c r="E244" s="95"/>
      <c r="F244" s="64"/>
      <c r="G244" s="64"/>
      <c r="H244" s="64"/>
      <c r="I244" s="96"/>
      <c r="J244" s="96"/>
      <c r="K244" s="97"/>
      <c r="L244" s="109"/>
      <c r="M244" s="99"/>
      <c r="N244" s="93"/>
      <c r="O244" s="258"/>
      <c r="P244" s="259"/>
      <c r="Q244" s="259"/>
      <c r="R244" s="260"/>
    </row>
    <row r="245" spans="1:18" x14ac:dyDescent="0.2">
      <c r="A245" s="196" t="str">
        <f t="shared" si="32"/>
        <v>jueves</v>
      </c>
      <c r="B245" s="196">
        <f t="shared" si="33"/>
        <v>44735</v>
      </c>
      <c r="C245" s="100">
        <f t="shared" si="31"/>
        <v>0</v>
      </c>
      <c r="D245" s="101"/>
      <c r="E245" s="101"/>
      <c r="F245" s="66"/>
      <c r="G245" s="67"/>
      <c r="H245" s="66"/>
      <c r="I245" s="102"/>
      <c r="J245" s="103"/>
      <c r="K245" s="104"/>
      <c r="L245" s="108"/>
      <c r="M245" s="106"/>
      <c r="N245" s="93"/>
      <c r="O245" s="261"/>
      <c r="P245" s="262"/>
      <c r="Q245" s="262"/>
      <c r="R245" s="263"/>
    </row>
    <row r="246" spans="1:18" x14ac:dyDescent="0.2">
      <c r="A246" s="196" t="str">
        <f t="shared" si="32"/>
        <v>viernes</v>
      </c>
      <c r="B246" s="196">
        <f t="shared" si="33"/>
        <v>44736</v>
      </c>
      <c r="C246" s="94">
        <f t="shared" si="31"/>
        <v>0</v>
      </c>
      <c r="D246" s="112"/>
      <c r="E246" s="112"/>
      <c r="F246" s="64"/>
      <c r="G246" s="64"/>
      <c r="H246" s="64"/>
      <c r="I246" s="96"/>
      <c r="J246" s="96"/>
      <c r="K246" s="97"/>
      <c r="L246" s="93"/>
      <c r="M246" s="99"/>
      <c r="N246" s="93"/>
      <c r="O246" s="258"/>
      <c r="P246" s="259"/>
      <c r="Q246" s="259"/>
      <c r="R246" s="260"/>
    </row>
    <row r="247" spans="1:18" x14ac:dyDescent="0.2">
      <c r="A247" s="196" t="str">
        <f t="shared" si="32"/>
        <v>sábado</v>
      </c>
      <c r="B247" s="196">
        <f t="shared" si="33"/>
        <v>44737</v>
      </c>
      <c r="C247" s="100">
        <f t="shared" si="31"/>
        <v>0</v>
      </c>
      <c r="D247" s="113"/>
      <c r="E247" s="67"/>
      <c r="F247" s="66"/>
      <c r="G247" s="67"/>
      <c r="H247" s="66"/>
      <c r="I247" s="102"/>
      <c r="J247" s="103"/>
      <c r="K247" s="104"/>
      <c r="L247" s="108"/>
      <c r="M247" s="106"/>
      <c r="N247" s="93"/>
      <c r="O247" s="255"/>
      <c r="P247" s="256"/>
      <c r="Q247" s="256"/>
      <c r="R247" s="257"/>
    </row>
    <row r="248" spans="1:18" x14ac:dyDescent="0.2">
      <c r="A248" s="196" t="str">
        <f t="shared" si="32"/>
        <v>domingo</v>
      </c>
      <c r="B248" s="196">
        <f t="shared" si="33"/>
        <v>44738</v>
      </c>
      <c r="C248" s="94">
        <f t="shared" si="31"/>
        <v>0</v>
      </c>
      <c r="D248" s="95"/>
      <c r="E248" s="95"/>
      <c r="F248" s="64"/>
      <c r="G248" s="64"/>
      <c r="H248" s="64"/>
      <c r="I248" s="96"/>
      <c r="J248" s="96"/>
      <c r="K248" s="97"/>
      <c r="L248" s="107"/>
      <c r="M248" s="99"/>
      <c r="N248" s="93"/>
      <c r="O248" s="258"/>
      <c r="P248" s="259"/>
      <c r="Q248" s="259"/>
      <c r="R248" s="260"/>
    </row>
    <row r="249" spans="1:18" x14ac:dyDescent="0.2">
      <c r="A249" s="196" t="str">
        <f t="shared" si="32"/>
        <v>lunes</v>
      </c>
      <c r="B249" s="196">
        <f t="shared" si="33"/>
        <v>44739</v>
      </c>
      <c r="C249" s="100">
        <f t="shared" si="31"/>
        <v>0</v>
      </c>
      <c r="D249" s="113"/>
      <c r="E249" s="67"/>
      <c r="F249" s="66"/>
      <c r="G249" s="67"/>
      <c r="H249" s="66"/>
      <c r="I249" s="102"/>
      <c r="J249" s="103"/>
      <c r="K249" s="104"/>
      <c r="L249" s="108"/>
      <c r="M249" s="106"/>
      <c r="N249" s="93"/>
      <c r="O249" s="255"/>
      <c r="P249" s="256"/>
      <c r="Q249" s="256"/>
      <c r="R249" s="257"/>
    </row>
    <row r="250" spans="1:18" x14ac:dyDescent="0.2">
      <c r="A250" s="196" t="str">
        <f t="shared" si="32"/>
        <v>martes</v>
      </c>
      <c r="B250" s="196">
        <f>+B249+1</f>
        <v>44740</v>
      </c>
      <c r="C250" s="94">
        <f t="shared" si="31"/>
        <v>0</v>
      </c>
      <c r="D250" s="95"/>
      <c r="E250" s="95"/>
      <c r="F250" s="64"/>
      <c r="G250" s="64"/>
      <c r="H250" s="64"/>
      <c r="I250" s="96"/>
      <c r="J250" s="96"/>
      <c r="K250" s="97"/>
      <c r="L250" s="107"/>
      <c r="M250" s="99"/>
      <c r="N250" s="93"/>
      <c r="O250" s="258"/>
      <c r="P250" s="259"/>
      <c r="Q250" s="259"/>
      <c r="R250" s="260"/>
    </row>
    <row r="251" spans="1:18" x14ac:dyDescent="0.2">
      <c r="A251" s="196" t="str">
        <f t="shared" si="32"/>
        <v>miércoles</v>
      </c>
      <c r="B251" s="196">
        <f>+B250+1</f>
        <v>44741</v>
      </c>
      <c r="C251" s="100">
        <f t="shared" si="31"/>
        <v>0</v>
      </c>
      <c r="D251" s="113"/>
      <c r="E251" s="67"/>
      <c r="F251" s="66"/>
      <c r="G251" s="67"/>
      <c r="H251" s="66"/>
      <c r="I251" s="102"/>
      <c r="J251" s="103"/>
      <c r="K251" s="104"/>
      <c r="L251" s="108"/>
      <c r="M251" s="106"/>
      <c r="N251" s="93"/>
      <c r="O251" s="255"/>
      <c r="P251" s="256"/>
      <c r="Q251" s="256"/>
      <c r="R251" s="257"/>
    </row>
    <row r="252" spans="1:18" ht="13.5" thickBot="1" x14ac:dyDescent="0.25">
      <c r="A252" s="197" t="str">
        <f t="shared" si="32"/>
        <v>jueves</v>
      </c>
      <c r="B252" s="197">
        <f>+B251+1</f>
        <v>44742</v>
      </c>
      <c r="C252" s="114">
        <f t="shared" si="31"/>
        <v>0</v>
      </c>
      <c r="D252" s="112"/>
      <c r="E252" s="112"/>
      <c r="F252" s="64"/>
      <c r="G252" s="64"/>
      <c r="H252" s="64"/>
      <c r="I252" s="96"/>
      <c r="J252" s="96"/>
      <c r="K252" s="97"/>
      <c r="L252" s="109"/>
      <c r="M252" s="97"/>
      <c r="N252" s="93"/>
      <c r="O252" s="252"/>
      <c r="P252" s="253"/>
      <c r="Q252" s="253"/>
      <c r="R252" s="254"/>
    </row>
    <row r="253" spans="1:18" ht="16.5" customHeight="1" thickBot="1" x14ac:dyDescent="0.25">
      <c r="A253" s="25"/>
      <c r="B253" s="283" t="s">
        <v>16</v>
      </c>
      <c r="C253" s="272"/>
      <c r="D253" s="115" t="s">
        <v>14</v>
      </c>
      <c r="E253" s="116" t="s">
        <v>15</v>
      </c>
      <c r="F253" s="117" t="s">
        <v>11</v>
      </c>
      <c r="G253" s="117" t="s">
        <v>12</v>
      </c>
      <c r="H253" s="117" t="s">
        <v>43</v>
      </c>
      <c r="I253" s="118" t="s">
        <v>42</v>
      </c>
      <c r="J253" s="118" t="s">
        <v>13</v>
      </c>
      <c r="K253" s="119" t="s">
        <v>3</v>
      </c>
      <c r="L253" s="115" t="s">
        <v>30</v>
      </c>
      <c r="M253" s="119" t="s">
        <v>31</v>
      </c>
      <c r="N253" s="20"/>
      <c r="O253" s="234"/>
      <c r="P253" s="234"/>
      <c r="Q253" s="234"/>
      <c r="R253" s="234"/>
    </row>
    <row r="254" spans="1:18" ht="16.5" customHeight="1" thickBot="1" x14ac:dyDescent="0.25">
      <c r="A254" s="25"/>
      <c r="B254" s="230">
        <f>SUM(C223:C252)</f>
        <v>0</v>
      </c>
      <c r="C254" s="231"/>
      <c r="D254" s="137">
        <f t="shared" ref="D254:M254" si="34">SUM(D223:D252)</f>
        <v>0</v>
      </c>
      <c r="E254" s="138">
        <f t="shared" si="34"/>
        <v>0</v>
      </c>
      <c r="F254" s="139">
        <f t="shared" si="34"/>
        <v>0</v>
      </c>
      <c r="G254" s="139">
        <f t="shared" si="34"/>
        <v>0</v>
      </c>
      <c r="H254" s="139">
        <f t="shared" si="34"/>
        <v>0</v>
      </c>
      <c r="I254" s="139">
        <f t="shared" si="34"/>
        <v>0</v>
      </c>
      <c r="J254" s="139">
        <f t="shared" si="34"/>
        <v>0</v>
      </c>
      <c r="K254" s="140">
        <f t="shared" si="34"/>
        <v>0</v>
      </c>
      <c r="L254" s="137">
        <f t="shared" si="34"/>
        <v>0</v>
      </c>
      <c r="M254" s="140">
        <f t="shared" si="34"/>
        <v>0</v>
      </c>
      <c r="N254" s="22"/>
      <c r="O254" s="83"/>
      <c r="R254" s="83"/>
    </row>
    <row r="255" spans="1:18" ht="16.5" customHeight="1" thickBot="1" x14ac:dyDescent="0.25">
      <c r="A255" s="25"/>
      <c r="B255" s="232" t="s">
        <v>17</v>
      </c>
      <c r="C255" s="233"/>
      <c r="D255" s="132"/>
      <c r="E255" s="20"/>
      <c r="F255" s="20"/>
      <c r="G255" s="20"/>
      <c r="H255" s="20"/>
      <c r="I255" s="20"/>
      <c r="J255" s="20"/>
      <c r="K255" s="133"/>
      <c r="L255" s="134"/>
      <c r="M255" s="135"/>
      <c r="N255" s="120"/>
      <c r="O255" s="276" t="s">
        <v>53</v>
      </c>
      <c r="P255" s="277"/>
    </row>
    <row r="256" spans="1:18" ht="16.5" customHeight="1" thickBot="1" x14ac:dyDescent="0.25">
      <c r="A256" s="25"/>
      <c r="B256" s="235">
        <f>SUM(D256:M256)</f>
        <v>880</v>
      </c>
      <c r="C256" s="236"/>
      <c r="D256" s="123">
        <v>300</v>
      </c>
      <c r="E256" s="141">
        <v>100</v>
      </c>
      <c r="F256" s="121">
        <v>50</v>
      </c>
      <c r="G256" s="121">
        <v>70</v>
      </c>
      <c r="H256" s="121">
        <v>20</v>
      </c>
      <c r="I256" s="122">
        <v>80</v>
      </c>
      <c r="J256" s="122">
        <v>40</v>
      </c>
      <c r="K256" s="142">
        <v>20</v>
      </c>
      <c r="L256" s="123">
        <v>100</v>
      </c>
      <c r="M256" s="142">
        <v>100</v>
      </c>
      <c r="N256" s="124"/>
      <c r="O256" s="237">
        <f>+'Situación general'!I23-'Situación general'!I25-'Situación general'!I33-'Situación general'!I42</f>
        <v>0</v>
      </c>
      <c r="P256" s="238"/>
    </row>
    <row r="257" spans="1:18" ht="16.5" customHeight="1" thickBot="1" x14ac:dyDescent="0.25">
      <c r="A257" s="25"/>
      <c r="B257" s="264" t="s">
        <v>51</v>
      </c>
      <c r="C257" s="265"/>
      <c r="D257" s="125"/>
      <c r="E257" s="125"/>
      <c r="F257" s="125"/>
      <c r="G257" s="125"/>
      <c r="H257" s="125"/>
      <c r="I257" s="125"/>
      <c r="J257" s="125"/>
      <c r="K257" s="125"/>
      <c r="L257" s="125"/>
      <c r="M257" s="136"/>
      <c r="N257" s="125"/>
      <c r="O257" s="24"/>
      <c r="P257" s="24"/>
      <c r="Q257" s="126"/>
      <c r="R257" s="24"/>
    </row>
    <row r="258" spans="1:18" ht="16.5" customHeight="1" x14ac:dyDescent="0.2">
      <c r="A258" s="25"/>
      <c r="B258" s="266">
        <f>+B256-B254</f>
        <v>880</v>
      </c>
      <c r="C258" s="267"/>
      <c r="D258" s="146">
        <f>+D256-D254</f>
        <v>300</v>
      </c>
      <c r="E258" s="147">
        <f>+E256-E254</f>
        <v>100</v>
      </c>
      <c r="F258" s="147">
        <f t="shared" ref="F258:M258" si="35">+F256-F254</f>
        <v>50</v>
      </c>
      <c r="G258" s="147">
        <f t="shared" si="35"/>
        <v>70</v>
      </c>
      <c r="H258" s="147">
        <f t="shared" si="35"/>
        <v>20</v>
      </c>
      <c r="I258" s="147">
        <f t="shared" si="35"/>
        <v>80</v>
      </c>
      <c r="J258" s="147">
        <f t="shared" si="35"/>
        <v>40</v>
      </c>
      <c r="K258" s="148">
        <f t="shared" si="35"/>
        <v>20</v>
      </c>
      <c r="L258" s="146">
        <f t="shared" si="35"/>
        <v>100</v>
      </c>
      <c r="M258" s="148">
        <f t="shared" si="35"/>
        <v>100</v>
      </c>
      <c r="N258" s="127"/>
      <c r="O258" s="24"/>
      <c r="P258" s="128"/>
      <c r="Q258" s="129"/>
      <c r="R258" s="24"/>
    </row>
    <row r="259" spans="1:18" ht="16.5" customHeight="1" thickBot="1" x14ac:dyDescent="0.25">
      <c r="A259" s="25"/>
      <c r="B259" s="224" t="s">
        <v>52</v>
      </c>
      <c r="C259" s="225"/>
      <c r="D259" s="143">
        <f t="shared" ref="D259:M259" si="36">+D254/D256</f>
        <v>0</v>
      </c>
      <c r="E259" s="144">
        <f t="shared" si="36"/>
        <v>0</v>
      </c>
      <c r="F259" s="144">
        <f t="shared" si="36"/>
        <v>0</v>
      </c>
      <c r="G259" s="144">
        <f t="shared" si="36"/>
        <v>0</v>
      </c>
      <c r="H259" s="144">
        <f t="shared" si="36"/>
        <v>0</v>
      </c>
      <c r="I259" s="144">
        <f t="shared" si="36"/>
        <v>0</v>
      </c>
      <c r="J259" s="144">
        <f t="shared" si="36"/>
        <v>0</v>
      </c>
      <c r="K259" s="145">
        <f t="shared" si="36"/>
        <v>0</v>
      </c>
      <c r="L259" s="143">
        <f t="shared" si="36"/>
        <v>0</v>
      </c>
      <c r="M259" s="145">
        <f t="shared" si="36"/>
        <v>0</v>
      </c>
      <c r="N259" s="130"/>
      <c r="O259" s="24"/>
      <c r="R259" s="24"/>
    </row>
    <row r="262" spans="1:18" ht="23.25" x14ac:dyDescent="0.2">
      <c r="A262" s="223" t="s">
        <v>133</v>
      </c>
      <c r="B262" s="223"/>
      <c r="C262" s="223"/>
      <c r="D262" s="223"/>
      <c r="E262" s="223"/>
      <c r="F262" s="223"/>
      <c r="G262" s="223"/>
      <c r="H262" s="223"/>
      <c r="I262" s="223"/>
      <c r="J262" s="223"/>
      <c r="K262" s="223"/>
      <c r="L262" s="223"/>
      <c r="M262" s="223"/>
      <c r="N262" s="223"/>
      <c r="O262" s="24"/>
      <c r="P262" s="24"/>
      <c r="Q262" s="24"/>
      <c r="R262" s="24"/>
    </row>
    <row r="263" spans="1:18" ht="6.75" customHeight="1" thickBot="1" x14ac:dyDescent="0.25">
      <c r="A263" s="193"/>
      <c r="B263" s="193"/>
      <c r="C263" s="79"/>
      <c r="D263" s="79"/>
      <c r="E263" s="79"/>
      <c r="F263" s="79"/>
      <c r="G263" s="80"/>
      <c r="H263" s="24"/>
      <c r="I263" s="24"/>
      <c r="J263" s="24"/>
      <c r="K263" s="81"/>
      <c r="L263" s="81"/>
      <c r="M263" s="81"/>
      <c r="N263" s="82"/>
      <c r="O263" s="81"/>
      <c r="P263" s="24"/>
      <c r="Q263" s="81"/>
      <c r="R263" s="81"/>
    </row>
    <row r="264" spans="1:18" x14ac:dyDescent="0.2">
      <c r="A264" s="194"/>
      <c r="B264" s="194"/>
      <c r="C264" s="248" t="s">
        <v>10</v>
      </c>
      <c r="D264" s="250" t="s">
        <v>8</v>
      </c>
      <c r="E264" s="251"/>
      <c r="F264" s="240" t="s">
        <v>11</v>
      </c>
      <c r="G264" s="240" t="s">
        <v>12</v>
      </c>
      <c r="H264" s="240" t="s">
        <v>43</v>
      </c>
      <c r="I264" s="240" t="s">
        <v>42</v>
      </c>
      <c r="J264" s="240" t="s">
        <v>13</v>
      </c>
      <c r="K264" s="228" t="s">
        <v>3</v>
      </c>
      <c r="L264" s="226" t="s">
        <v>30</v>
      </c>
      <c r="M264" s="228" t="s">
        <v>31</v>
      </c>
      <c r="N264" s="20"/>
      <c r="O264" s="242" t="s">
        <v>64</v>
      </c>
      <c r="P264" s="278"/>
      <c r="Q264" s="278"/>
      <c r="R264" s="279"/>
    </row>
    <row r="265" spans="1:18" ht="13.5" thickBot="1" x14ac:dyDescent="0.25">
      <c r="A265" s="194"/>
      <c r="B265" s="194"/>
      <c r="C265" s="249"/>
      <c r="D265" s="18" t="s">
        <v>14</v>
      </c>
      <c r="E265" s="19" t="s">
        <v>15</v>
      </c>
      <c r="F265" s="241"/>
      <c r="G265" s="241"/>
      <c r="H265" s="241"/>
      <c r="I265" s="241"/>
      <c r="J265" s="241"/>
      <c r="K265" s="229"/>
      <c r="L265" s="227"/>
      <c r="M265" s="229"/>
      <c r="N265" s="20"/>
      <c r="O265" s="280"/>
      <c r="P265" s="281"/>
      <c r="Q265" s="281"/>
      <c r="R265" s="282"/>
    </row>
    <row r="266" spans="1:18" x14ac:dyDescent="0.2">
      <c r="A266" s="195" t="str">
        <f>TEXT(B266,"Dddd")</f>
        <v>viernes</v>
      </c>
      <c r="B266" s="195">
        <f>+B252+1</f>
        <v>44743</v>
      </c>
      <c r="C266" s="84">
        <f t="shared" ref="C266:C296" si="37">SUM(D266:N266)</f>
        <v>0</v>
      </c>
      <c r="D266" s="85"/>
      <c r="E266" s="85"/>
      <c r="F266" s="86"/>
      <c r="G266" s="87"/>
      <c r="H266" s="86"/>
      <c r="I266" s="88"/>
      <c r="J266" s="89"/>
      <c r="K266" s="90"/>
      <c r="L266" s="91"/>
      <c r="M266" s="92"/>
      <c r="N266" s="93"/>
      <c r="O266" s="273"/>
      <c r="P266" s="274"/>
      <c r="Q266" s="274"/>
      <c r="R266" s="275"/>
    </row>
    <row r="267" spans="1:18" x14ac:dyDescent="0.2">
      <c r="A267" s="196" t="str">
        <f t="shared" ref="A267:A295" si="38">TEXT(B267,"Dddd")</f>
        <v>sábado</v>
      </c>
      <c r="B267" s="196">
        <f>+B266+1</f>
        <v>44744</v>
      </c>
      <c r="C267" s="94">
        <f t="shared" si="37"/>
        <v>0</v>
      </c>
      <c r="D267" s="95"/>
      <c r="E267" s="95"/>
      <c r="F267" s="64"/>
      <c r="G267" s="64"/>
      <c r="H267" s="64"/>
      <c r="I267" s="96"/>
      <c r="J267" s="96"/>
      <c r="K267" s="97"/>
      <c r="L267" s="98"/>
      <c r="M267" s="99"/>
      <c r="N267" s="93"/>
      <c r="O267" s="258"/>
      <c r="P267" s="259"/>
      <c r="Q267" s="259"/>
      <c r="R267" s="260"/>
    </row>
    <row r="268" spans="1:18" x14ac:dyDescent="0.2">
      <c r="A268" s="196" t="str">
        <f t="shared" si="38"/>
        <v>domingo</v>
      </c>
      <c r="B268" s="196">
        <f t="shared" ref="B268:B292" si="39">+B267+1</f>
        <v>44745</v>
      </c>
      <c r="C268" s="100">
        <f t="shared" si="37"/>
        <v>0</v>
      </c>
      <c r="D268" s="101"/>
      <c r="E268" s="101"/>
      <c r="F268" s="66"/>
      <c r="G268" s="67"/>
      <c r="H268" s="66"/>
      <c r="I268" s="102"/>
      <c r="J268" s="103"/>
      <c r="K268" s="104"/>
      <c r="L268" s="105"/>
      <c r="M268" s="106"/>
      <c r="N268" s="93"/>
      <c r="O268" s="255"/>
      <c r="P268" s="256"/>
      <c r="Q268" s="256"/>
      <c r="R268" s="257"/>
    </row>
    <row r="269" spans="1:18" x14ac:dyDescent="0.2">
      <c r="A269" s="196" t="str">
        <f t="shared" si="38"/>
        <v>lunes</v>
      </c>
      <c r="B269" s="196">
        <f t="shared" si="39"/>
        <v>44746</v>
      </c>
      <c r="C269" s="94">
        <f t="shared" si="37"/>
        <v>0</v>
      </c>
      <c r="D269" s="95"/>
      <c r="E269" s="95"/>
      <c r="F269" s="64"/>
      <c r="G269" s="64"/>
      <c r="H269" s="64"/>
      <c r="I269" s="96"/>
      <c r="J269" s="96"/>
      <c r="K269" s="97"/>
      <c r="L269" s="107"/>
      <c r="M269" s="99"/>
      <c r="N269" s="93"/>
      <c r="O269" s="258"/>
      <c r="P269" s="259"/>
      <c r="Q269" s="259"/>
      <c r="R269" s="260"/>
    </row>
    <row r="270" spans="1:18" x14ac:dyDescent="0.2">
      <c r="A270" s="196" t="str">
        <f t="shared" si="38"/>
        <v>martes</v>
      </c>
      <c r="B270" s="196">
        <f t="shared" si="39"/>
        <v>44747</v>
      </c>
      <c r="C270" s="100">
        <f t="shared" si="37"/>
        <v>0</v>
      </c>
      <c r="D270" s="101"/>
      <c r="E270" s="101"/>
      <c r="F270" s="66"/>
      <c r="G270" s="67"/>
      <c r="H270" s="66"/>
      <c r="I270" s="102"/>
      <c r="J270" s="103"/>
      <c r="K270" s="104"/>
      <c r="L270" s="108"/>
      <c r="M270" s="106"/>
      <c r="N270" s="93"/>
      <c r="O270" s="255"/>
      <c r="P270" s="256"/>
      <c r="Q270" s="256"/>
      <c r="R270" s="257"/>
    </row>
    <row r="271" spans="1:18" x14ac:dyDescent="0.2">
      <c r="A271" s="196" t="str">
        <f t="shared" si="38"/>
        <v>miércoles</v>
      </c>
      <c r="B271" s="196">
        <f t="shared" si="39"/>
        <v>44748</v>
      </c>
      <c r="C271" s="94">
        <f t="shared" si="37"/>
        <v>0</v>
      </c>
      <c r="D271" s="95"/>
      <c r="E271" s="95"/>
      <c r="F271" s="64"/>
      <c r="G271" s="64"/>
      <c r="H271" s="64"/>
      <c r="I271" s="96"/>
      <c r="J271" s="96"/>
      <c r="K271" s="97"/>
      <c r="L271" s="107"/>
      <c r="M271" s="99"/>
      <c r="N271" s="93"/>
      <c r="O271" s="258"/>
      <c r="P271" s="259"/>
      <c r="Q271" s="259"/>
      <c r="R271" s="260"/>
    </row>
    <row r="272" spans="1:18" x14ac:dyDescent="0.2">
      <c r="A272" s="196" t="str">
        <f t="shared" si="38"/>
        <v>jueves</v>
      </c>
      <c r="B272" s="196">
        <f t="shared" si="39"/>
        <v>44749</v>
      </c>
      <c r="C272" s="100">
        <f t="shared" si="37"/>
        <v>0</v>
      </c>
      <c r="D272" s="101"/>
      <c r="E272" s="101"/>
      <c r="F272" s="66"/>
      <c r="G272" s="67"/>
      <c r="H272" s="66"/>
      <c r="I272" s="102"/>
      <c r="J272" s="103"/>
      <c r="K272" s="104"/>
      <c r="L272" s="108"/>
      <c r="M272" s="106"/>
      <c r="N272" s="93"/>
      <c r="O272" s="255"/>
      <c r="P272" s="256"/>
      <c r="Q272" s="256"/>
      <c r="R272" s="257"/>
    </row>
    <row r="273" spans="1:18" x14ac:dyDescent="0.2">
      <c r="A273" s="196" t="str">
        <f t="shared" si="38"/>
        <v>viernes</v>
      </c>
      <c r="B273" s="196">
        <f t="shared" si="39"/>
        <v>44750</v>
      </c>
      <c r="C273" s="94">
        <f t="shared" si="37"/>
        <v>0</v>
      </c>
      <c r="D273" s="95"/>
      <c r="E273" s="95"/>
      <c r="F273" s="64"/>
      <c r="G273" s="64"/>
      <c r="H273" s="64"/>
      <c r="I273" s="96"/>
      <c r="J273" s="96"/>
      <c r="K273" s="97"/>
      <c r="L273" s="107"/>
      <c r="M273" s="99"/>
      <c r="N273" s="93"/>
      <c r="O273" s="258"/>
      <c r="P273" s="259"/>
      <c r="Q273" s="259"/>
      <c r="R273" s="260"/>
    </row>
    <row r="274" spans="1:18" x14ac:dyDescent="0.2">
      <c r="A274" s="196" t="str">
        <f t="shared" si="38"/>
        <v>sábado</v>
      </c>
      <c r="B274" s="196">
        <f t="shared" si="39"/>
        <v>44751</v>
      </c>
      <c r="C274" s="100">
        <f t="shared" si="37"/>
        <v>0</v>
      </c>
      <c r="D274" s="101"/>
      <c r="E274" s="101"/>
      <c r="F274" s="66"/>
      <c r="G274" s="67"/>
      <c r="H274" s="66"/>
      <c r="I274" s="102"/>
      <c r="J274" s="103"/>
      <c r="K274" s="104"/>
      <c r="L274" s="108"/>
      <c r="M274" s="106"/>
      <c r="N274" s="93"/>
      <c r="O274" s="255"/>
      <c r="P274" s="256"/>
      <c r="Q274" s="256"/>
      <c r="R274" s="257"/>
    </row>
    <row r="275" spans="1:18" x14ac:dyDescent="0.2">
      <c r="A275" s="196" t="str">
        <f t="shared" si="38"/>
        <v>domingo</v>
      </c>
      <c r="B275" s="196">
        <f t="shared" si="39"/>
        <v>44752</v>
      </c>
      <c r="C275" s="94">
        <f t="shared" si="37"/>
        <v>0</v>
      </c>
      <c r="D275" s="95"/>
      <c r="E275" s="95"/>
      <c r="F275" s="64"/>
      <c r="G275" s="64"/>
      <c r="H275" s="64"/>
      <c r="I275" s="96"/>
      <c r="J275" s="96"/>
      <c r="K275" s="97"/>
      <c r="L275" s="107"/>
      <c r="M275" s="99"/>
      <c r="N275" s="93"/>
      <c r="O275" s="258"/>
      <c r="P275" s="259"/>
      <c r="Q275" s="259"/>
      <c r="R275" s="260"/>
    </row>
    <row r="276" spans="1:18" x14ac:dyDescent="0.2">
      <c r="A276" s="196" t="str">
        <f t="shared" si="38"/>
        <v>lunes</v>
      </c>
      <c r="B276" s="196">
        <f t="shared" si="39"/>
        <v>44753</v>
      </c>
      <c r="C276" s="100">
        <f t="shared" si="37"/>
        <v>0</v>
      </c>
      <c r="D276" s="101"/>
      <c r="E276" s="67"/>
      <c r="F276" s="66"/>
      <c r="G276" s="67"/>
      <c r="H276" s="66"/>
      <c r="I276" s="102"/>
      <c r="J276" s="103"/>
      <c r="K276" s="104"/>
      <c r="L276" s="105"/>
      <c r="M276" s="106"/>
      <c r="N276" s="93"/>
      <c r="O276" s="261"/>
      <c r="P276" s="262"/>
      <c r="Q276" s="262"/>
      <c r="R276" s="263"/>
    </row>
    <row r="277" spans="1:18" x14ac:dyDescent="0.2">
      <c r="A277" s="196" t="str">
        <f t="shared" si="38"/>
        <v>martes</v>
      </c>
      <c r="B277" s="196">
        <f t="shared" si="39"/>
        <v>44754</v>
      </c>
      <c r="C277" s="94">
        <f t="shared" si="37"/>
        <v>0</v>
      </c>
      <c r="D277" s="95"/>
      <c r="E277" s="65"/>
      <c r="F277" s="64"/>
      <c r="G277" s="64"/>
      <c r="H277" s="64"/>
      <c r="I277" s="96"/>
      <c r="J277" s="96"/>
      <c r="K277" s="97"/>
      <c r="L277" s="109"/>
      <c r="M277" s="110"/>
      <c r="N277" s="93"/>
      <c r="O277" s="258"/>
      <c r="P277" s="259"/>
      <c r="Q277" s="259"/>
      <c r="R277" s="260"/>
    </row>
    <row r="278" spans="1:18" x14ac:dyDescent="0.2">
      <c r="A278" s="196" t="str">
        <f t="shared" si="38"/>
        <v>miércoles</v>
      </c>
      <c r="B278" s="196">
        <f t="shared" si="39"/>
        <v>44755</v>
      </c>
      <c r="C278" s="100">
        <f t="shared" si="37"/>
        <v>0</v>
      </c>
      <c r="D278" s="101"/>
      <c r="E278" s="67"/>
      <c r="F278" s="66"/>
      <c r="G278" s="67"/>
      <c r="H278" s="66"/>
      <c r="I278" s="102"/>
      <c r="J278" s="103"/>
      <c r="K278" s="104"/>
      <c r="L278" s="108"/>
      <c r="M278" s="106"/>
      <c r="N278" s="93"/>
      <c r="O278" s="255"/>
      <c r="P278" s="256"/>
      <c r="Q278" s="256"/>
      <c r="R278" s="257"/>
    </row>
    <row r="279" spans="1:18" x14ac:dyDescent="0.2">
      <c r="A279" s="196" t="str">
        <f t="shared" si="38"/>
        <v>jueves</v>
      </c>
      <c r="B279" s="196">
        <f t="shared" si="39"/>
        <v>44756</v>
      </c>
      <c r="C279" s="94">
        <f t="shared" si="37"/>
        <v>0</v>
      </c>
      <c r="D279" s="95"/>
      <c r="E279" s="65"/>
      <c r="F279" s="64"/>
      <c r="G279" s="64"/>
      <c r="H279" s="64"/>
      <c r="I279" s="96"/>
      <c r="J279" s="96"/>
      <c r="K279" s="97"/>
      <c r="L279" s="107"/>
      <c r="M279" s="99"/>
      <c r="N279" s="93"/>
      <c r="O279" s="258"/>
      <c r="P279" s="259"/>
      <c r="Q279" s="259"/>
      <c r="R279" s="260"/>
    </row>
    <row r="280" spans="1:18" x14ac:dyDescent="0.2">
      <c r="A280" s="196" t="str">
        <f t="shared" si="38"/>
        <v>viernes</v>
      </c>
      <c r="B280" s="196">
        <f t="shared" si="39"/>
        <v>44757</v>
      </c>
      <c r="C280" s="100">
        <f t="shared" si="37"/>
        <v>0</v>
      </c>
      <c r="D280" s="101"/>
      <c r="E280" s="67"/>
      <c r="F280" s="66"/>
      <c r="G280" s="67"/>
      <c r="H280" s="66"/>
      <c r="I280" s="102"/>
      <c r="J280" s="103"/>
      <c r="K280" s="104"/>
      <c r="L280" s="108"/>
      <c r="M280" s="106"/>
      <c r="N280" s="93"/>
      <c r="O280" s="255"/>
      <c r="P280" s="256"/>
      <c r="Q280" s="256"/>
      <c r="R280" s="257"/>
    </row>
    <row r="281" spans="1:18" x14ac:dyDescent="0.2">
      <c r="A281" s="196" t="str">
        <f t="shared" si="38"/>
        <v>sábado</v>
      </c>
      <c r="B281" s="196">
        <f t="shared" si="39"/>
        <v>44758</v>
      </c>
      <c r="C281" s="94">
        <f t="shared" si="37"/>
        <v>0</v>
      </c>
      <c r="D281" s="95"/>
      <c r="E281" s="65"/>
      <c r="F281" s="64"/>
      <c r="G281" s="64"/>
      <c r="H281" s="64"/>
      <c r="I281" s="96"/>
      <c r="J281" s="96"/>
      <c r="K281" s="97"/>
      <c r="L281" s="98"/>
      <c r="M281" s="110"/>
      <c r="N281" s="93"/>
      <c r="O281" s="258"/>
      <c r="P281" s="259"/>
      <c r="Q281" s="259"/>
      <c r="R281" s="260"/>
    </row>
    <row r="282" spans="1:18" x14ac:dyDescent="0.2">
      <c r="A282" s="196" t="str">
        <f t="shared" si="38"/>
        <v>domingo</v>
      </c>
      <c r="B282" s="196">
        <f t="shared" si="39"/>
        <v>44759</v>
      </c>
      <c r="C282" s="100">
        <f t="shared" si="37"/>
        <v>0</v>
      </c>
      <c r="D282" s="101"/>
      <c r="E282" s="111"/>
      <c r="F282" s="66"/>
      <c r="G282" s="67"/>
      <c r="H282" s="66"/>
      <c r="I282" s="102"/>
      <c r="J282" s="103"/>
      <c r="K282" s="104"/>
      <c r="L282" s="105"/>
      <c r="M282" s="106"/>
      <c r="N282" s="93"/>
      <c r="O282" s="255"/>
      <c r="P282" s="256"/>
      <c r="Q282" s="256"/>
      <c r="R282" s="257"/>
    </row>
    <row r="283" spans="1:18" x14ac:dyDescent="0.2">
      <c r="A283" s="196" t="str">
        <f t="shared" si="38"/>
        <v>lunes</v>
      </c>
      <c r="B283" s="196">
        <f t="shared" si="39"/>
        <v>44760</v>
      </c>
      <c r="C283" s="94">
        <f t="shared" si="37"/>
        <v>0</v>
      </c>
      <c r="D283" s="95"/>
      <c r="E283" s="95"/>
      <c r="F283" s="64"/>
      <c r="G283" s="64"/>
      <c r="H283" s="64"/>
      <c r="I283" s="96"/>
      <c r="J283" s="96"/>
      <c r="K283" s="97"/>
      <c r="L283" s="107"/>
      <c r="M283" s="99"/>
      <c r="N283" s="93"/>
      <c r="O283" s="258"/>
      <c r="P283" s="259"/>
      <c r="Q283" s="259"/>
      <c r="R283" s="260"/>
    </row>
    <row r="284" spans="1:18" x14ac:dyDescent="0.2">
      <c r="A284" s="196" t="str">
        <f t="shared" si="38"/>
        <v>martes</v>
      </c>
      <c r="B284" s="196">
        <f t="shared" si="39"/>
        <v>44761</v>
      </c>
      <c r="C284" s="100">
        <f t="shared" si="37"/>
        <v>0</v>
      </c>
      <c r="D284" s="101"/>
      <c r="E284" s="101"/>
      <c r="F284" s="66"/>
      <c r="G284" s="67"/>
      <c r="H284" s="66"/>
      <c r="I284" s="102"/>
      <c r="J284" s="103"/>
      <c r="K284" s="104"/>
      <c r="L284" s="108"/>
      <c r="M284" s="106"/>
      <c r="N284" s="93"/>
      <c r="O284" s="255"/>
      <c r="P284" s="256"/>
      <c r="Q284" s="256"/>
      <c r="R284" s="257"/>
    </row>
    <row r="285" spans="1:18" x14ac:dyDescent="0.2">
      <c r="A285" s="196" t="str">
        <f t="shared" si="38"/>
        <v>miércoles</v>
      </c>
      <c r="B285" s="196">
        <f t="shared" si="39"/>
        <v>44762</v>
      </c>
      <c r="C285" s="94">
        <f t="shared" si="37"/>
        <v>0</v>
      </c>
      <c r="D285" s="95"/>
      <c r="E285" s="95"/>
      <c r="F285" s="64"/>
      <c r="G285" s="64"/>
      <c r="H285" s="64"/>
      <c r="I285" s="96"/>
      <c r="J285" s="96"/>
      <c r="K285" s="97"/>
      <c r="L285" s="107"/>
      <c r="M285" s="99"/>
      <c r="N285" s="93"/>
      <c r="O285" s="258"/>
      <c r="P285" s="259"/>
      <c r="Q285" s="259"/>
      <c r="R285" s="260"/>
    </row>
    <row r="286" spans="1:18" x14ac:dyDescent="0.2">
      <c r="A286" s="196" t="str">
        <f t="shared" si="38"/>
        <v>jueves</v>
      </c>
      <c r="B286" s="196">
        <f t="shared" si="39"/>
        <v>44763</v>
      </c>
      <c r="C286" s="100">
        <f t="shared" si="37"/>
        <v>0</v>
      </c>
      <c r="D286" s="101"/>
      <c r="E286" s="101"/>
      <c r="F286" s="66"/>
      <c r="G286" s="67"/>
      <c r="H286" s="66"/>
      <c r="I286" s="102"/>
      <c r="J286" s="103"/>
      <c r="K286" s="104"/>
      <c r="L286" s="108"/>
      <c r="M286" s="106"/>
      <c r="N286" s="93"/>
      <c r="O286" s="255"/>
      <c r="P286" s="256"/>
      <c r="Q286" s="256"/>
      <c r="R286" s="257"/>
    </row>
    <row r="287" spans="1:18" x14ac:dyDescent="0.2">
      <c r="A287" s="196" t="str">
        <f t="shared" si="38"/>
        <v>viernes</v>
      </c>
      <c r="B287" s="196">
        <f t="shared" si="39"/>
        <v>44764</v>
      </c>
      <c r="C287" s="94">
        <f t="shared" si="37"/>
        <v>0</v>
      </c>
      <c r="D287" s="95"/>
      <c r="E287" s="95"/>
      <c r="F287" s="64"/>
      <c r="G287" s="64"/>
      <c r="H287" s="64"/>
      <c r="I287" s="96"/>
      <c r="J287" s="96"/>
      <c r="K287" s="97"/>
      <c r="L287" s="109"/>
      <c r="M287" s="99"/>
      <c r="N287" s="93"/>
      <c r="O287" s="258"/>
      <c r="P287" s="259"/>
      <c r="Q287" s="259"/>
      <c r="R287" s="260"/>
    </row>
    <row r="288" spans="1:18" x14ac:dyDescent="0.2">
      <c r="A288" s="196" t="str">
        <f t="shared" si="38"/>
        <v>sábado</v>
      </c>
      <c r="B288" s="196">
        <f t="shared" si="39"/>
        <v>44765</v>
      </c>
      <c r="C288" s="100">
        <f t="shared" si="37"/>
        <v>0</v>
      </c>
      <c r="D288" s="101"/>
      <c r="E288" s="101"/>
      <c r="F288" s="66"/>
      <c r="G288" s="67"/>
      <c r="H288" s="66"/>
      <c r="I288" s="102"/>
      <c r="J288" s="103"/>
      <c r="K288" s="104"/>
      <c r="L288" s="108"/>
      <c r="M288" s="106"/>
      <c r="N288" s="93"/>
      <c r="O288" s="261"/>
      <c r="P288" s="262"/>
      <c r="Q288" s="262"/>
      <c r="R288" s="263"/>
    </row>
    <row r="289" spans="1:18" x14ac:dyDescent="0.2">
      <c r="A289" s="196" t="str">
        <f t="shared" si="38"/>
        <v>domingo</v>
      </c>
      <c r="B289" s="196">
        <f t="shared" si="39"/>
        <v>44766</v>
      </c>
      <c r="C289" s="94">
        <f t="shared" si="37"/>
        <v>0</v>
      </c>
      <c r="D289" s="112"/>
      <c r="E289" s="112"/>
      <c r="F289" s="64"/>
      <c r="G289" s="64"/>
      <c r="H289" s="64"/>
      <c r="I289" s="96"/>
      <c r="J289" s="96"/>
      <c r="K289" s="97"/>
      <c r="L289" s="93"/>
      <c r="M289" s="99"/>
      <c r="N289" s="93"/>
      <c r="O289" s="258"/>
      <c r="P289" s="259"/>
      <c r="Q289" s="259"/>
      <c r="R289" s="260"/>
    </row>
    <row r="290" spans="1:18" x14ac:dyDescent="0.2">
      <c r="A290" s="196" t="str">
        <f t="shared" si="38"/>
        <v>lunes</v>
      </c>
      <c r="B290" s="196">
        <f t="shared" si="39"/>
        <v>44767</v>
      </c>
      <c r="C290" s="100">
        <f t="shared" si="37"/>
        <v>0</v>
      </c>
      <c r="D290" s="113"/>
      <c r="E290" s="67"/>
      <c r="F290" s="66"/>
      <c r="G290" s="67"/>
      <c r="H290" s="66"/>
      <c r="I290" s="102"/>
      <c r="J290" s="103"/>
      <c r="K290" s="104"/>
      <c r="L290" s="108"/>
      <c r="M290" s="106"/>
      <c r="N290" s="93"/>
      <c r="O290" s="255"/>
      <c r="P290" s="256"/>
      <c r="Q290" s="256"/>
      <c r="R290" s="257"/>
    </row>
    <row r="291" spans="1:18" x14ac:dyDescent="0.2">
      <c r="A291" s="196" t="str">
        <f t="shared" si="38"/>
        <v>martes</v>
      </c>
      <c r="B291" s="196">
        <f t="shared" si="39"/>
        <v>44768</v>
      </c>
      <c r="C291" s="94">
        <f t="shared" si="37"/>
        <v>0</v>
      </c>
      <c r="D291" s="95"/>
      <c r="E291" s="95"/>
      <c r="F291" s="64"/>
      <c r="G291" s="64"/>
      <c r="H291" s="64"/>
      <c r="I291" s="96"/>
      <c r="J291" s="96"/>
      <c r="K291" s="97"/>
      <c r="L291" s="107"/>
      <c r="M291" s="99"/>
      <c r="N291" s="93"/>
      <c r="O291" s="258"/>
      <c r="P291" s="259"/>
      <c r="Q291" s="259"/>
      <c r="R291" s="260"/>
    </row>
    <row r="292" spans="1:18" x14ac:dyDescent="0.2">
      <c r="A292" s="196" t="str">
        <f t="shared" si="38"/>
        <v>miércoles</v>
      </c>
      <c r="B292" s="196">
        <f t="shared" si="39"/>
        <v>44769</v>
      </c>
      <c r="C292" s="100">
        <f t="shared" si="37"/>
        <v>0</v>
      </c>
      <c r="D292" s="113"/>
      <c r="E292" s="67"/>
      <c r="F292" s="66"/>
      <c r="G292" s="67"/>
      <c r="H292" s="66"/>
      <c r="I292" s="102"/>
      <c r="J292" s="103"/>
      <c r="K292" s="104"/>
      <c r="L292" s="108"/>
      <c r="M292" s="106"/>
      <c r="N292" s="93"/>
      <c r="O292" s="255"/>
      <c r="P292" s="256"/>
      <c r="Q292" s="256"/>
      <c r="R292" s="257"/>
    </row>
    <row r="293" spans="1:18" x14ac:dyDescent="0.2">
      <c r="A293" s="196" t="str">
        <f t="shared" si="38"/>
        <v>jueves</v>
      </c>
      <c r="B293" s="196">
        <f>+B292+1</f>
        <v>44770</v>
      </c>
      <c r="C293" s="94">
        <f t="shared" si="37"/>
        <v>0</v>
      </c>
      <c r="D293" s="95"/>
      <c r="E293" s="95"/>
      <c r="F293" s="64"/>
      <c r="G293" s="64"/>
      <c r="H293" s="64"/>
      <c r="I293" s="96"/>
      <c r="J293" s="96"/>
      <c r="K293" s="97"/>
      <c r="L293" s="107"/>
      <c r="M293" s="99"/>
      <c r="N293" s="93"/>
      <c r="O293" s="258"/>
      <c r="P293" s="259"/>
      <c r="Q293" s="259"/>
      <c r="R293" s="260"/>
    </row>
    <row r="294" spans="1:18" x14ac:dyDescent="0.2">
      <c r="A294" s="196" t="str">
        <f t="shared" si="38"/>
        <v>viernes</v>
      </c>
      <c r="B294" s="196">
        <f>+B293+1</f>
        <v>44771</v>
      </c>
      <c r="C294" s="100">
        <f t="shared" si="37"/>
        <v>0</v>
      </c>
      <c r="D294" s="113"/>
      <c r="E294" s="67"/>
      <c r="F294" s="66"/>
      <c r="G294" s="67"/>
      <c r="H294" s="66"/>
      <c r="I294" s="102"/>
      <c r="J294" s="103"/>
      <c r="K294" s="104"/>
      <c r="L294" s="108"/>
      <c r="M294" s="106"/>
      <c r="N294" s="93"/>
      <c r="O294" s="255"/>
      <c r="P294" s="256"/>
      <c r="Q294" s="256"/>
      <c r="R294" s="257"/>
    </row>
    <row r="295" spans="1:18" x14ac:dyDescent="0.2">
      <c r="A295" s="196" t="str">
        <f t="shared" si="38"/>
        <v>sábado</v>
      </c>
      <c r="B295" s="196">
        <f>+B294+1</f>
        <v>44772</v>
      </c>
      <c r="C295" s="114">
        <f t="shared" si="37"/>
        <v>0</v>
      </c>
      <c r="D295" s="112"/>
      <c r="E295" s="112"/>
      <c r="F295" s="64"/>
      <c r="G295" s="64"/>
      <c r="H295" s="64"/>
      <c r="I295" s="96"/>
      <c r="J295" s="96"/>
      <c r="K295" s="97"/>
      <c r="L295" s="109"/>
      <c r="M295" s="97"/>
      <c r="N295" s="93"/>
      <c r="O295" s="252"/>
      <c r="P295" s="253"/>
      <c r="Q295" s="253"/>
      <c r="R295" s="254"/>
    </row>
    <row r="296" spans="1:18" ht="13.5" thickBot="1" x14ac:dyDescent="0.25">
      <c r="A296" s="197" t="str">
        <f>TEXT(B296,"Dddd")</f>
        <v>domingo</v>
      </c>
      <c r="B296" s="197">
        <f>+B295+1</f>
        <v>44773</v>
      </c>
      <c r="C296" s="100">
        <f t="shared" si="37"/>
        <v>0</v>
      </c>
      <c r="D296" s="113"/>
      <c r="E296" s="67"/>
      <c r="F296" s="66"/>
      <c r="G296" s="67"/>
      <c r="H296" s="66"/>
      <c r="I296" s="102"/>
      <c r="J296" s="103"/>
      <c r="K296" s="104"/>
      <c r="L296" s="108"/>
      <c r="M296" s="106"/>
      <c r="N296" s="93"/>
      <c r="O296" s="268"/>
      <c r="P296" s="269"/>
      <c r="Q296" s="269"/>
      <c r="R296" s="270"/>
    </row>
    <row r="297" spans="1:18" ht="16.5" customHeight="1" thickBot="1" x14ac:dyDescent="0.25">
      <c r="A297" s="25"/>
      <c r="B297" s="283" t="s">
        <v>16</v>
      </c>
      <c r="C297" s="272"/>
      <c r="D297" s="115" t="s">
        <v>14</v>
      </c>
      <c r="E297" s="116" t="s">
        <v>15</v>
      </c>
      <c r="F297" s="117" t="s">
        <v>11</v>
      </c>
      <c r="G297" s="117" t="s">
        <v>12</v>
      </c>
      <c r="H297" s="117" t="s">
        <v>43</v>
      </c>
      <c r="I297" s="118" t="s">
        <v>42</v>
      </c>
      <c r="J297" s="118" t="s">
        <v>13</v>
      </c>
      <c r="K297" s="119" t="s">
        <v>3</v>
      </c>
      <c r="L297" s="115" t="s">
        <v>30</v>
      </c>
      <c r="M297" s="119" t="s">
        <v>31</v>
      </c>
      <c r="N297" s="20"/>
      <c r="O297" s="234"/>
      <c r="P297" s="234"/>
      <c r="Q297" s="234"/>
      <c r="R297" s="234"/>
    </row>
    <row r="298" spans="1:18" ht="16.5" customHeight="1" thickBot="1" x14ac:dyDescent="0.25">
      <c r="A298" s="25"/>
      <c r="B298" s="230">
        <f>SUM(C266:C296)</f>
        <v>0</v>
      </c>
      <c r="C298" s="231"/>
      <c r="D298" s="137">
        <f t="shared" ref="D298:M298" si="40">SUM(D266:D296)</f>
        <v>0</v>
      </c>
      <c r="E298" s="138">
        <f t="shared" si="40"/>
        <v>0</v>
      </c>
      <c r="F298" s="139">
        <f t="shared" si="40"/>
        <v>0</v>
      </c>
      <c r="G298" s="139">
        <f t="shared" si="40"/>
        <v>0</v>
      </c>
      <c r="H298" s="139">
        <f t="shared" si="40"/>
        <v>0</v>
      </c>
      <c r="I298" s="139">
        <f t="shared" si="40"/>
        <v>0</v>
      </c>
      <c r="J298" s="139">
        <f t="shared" si="40"/>
        <v>0</v>
      </c>
      <c r="K298" s="140">
        <f t="shared" si="40"/>
        <v>0</v>
      </c>
      <c r="L298" s="137">
        <f t="shared" si="40"/>
        <v>0</v>
      </c>
      <c r="M298" s="140">
        <f t="shared" si="40"/>
        <v>0</v>
      </c>
      <c r="N298" s="22"/>
      <c r="O298" s="83"/>
      <c r="R298" s="83"/>
    </row>
    <row r="299" spans="1:18" ht="16.5" customHeight="1" thickBot="1" x14ac:dyDescent="0.25">
      <c r="A299" s="25"/>
      <c r="B299" s="232" t="s">
        <v>17</v>
      </c>
      <c r="C299" s="233"/>
      <c r="D299" s="132"/>
      <c r="E299" s="20"/>
      <c r="F299" s="20"/>
      <c r="G299" s="20"/>
      <c r="H299" s="20"/>
      <c r="I299" s="20"/>
      <c r="J299" s="20"/>
      <c r="K299" s="133"/>
      <c r="L299" s="134"/>
      <c r="M299" s="135"/>
      <c r="N299" s="120"/>
      <c r="O299" s="276" t="s">
        <v>53</v>
      </c>
      <c r="P299" s="277"/>
    </row>
    <row r="300" spans="1:18" ht="16.5" customHeight="1" thickBot="1" x14ac:dyDescent="0.25">
      <c r="A300" s="25"/>
      <c r="B300" s="235">
        <f>SUM(D300:M300)</f>
        <v>880</v>
      </c>
      <c r="C300" s="236"/>
      <c r="D300" s="123">
        <v>300</v>
      </c>
      <c r="E300" s="141">
        <v>100</v>
      </c>
      <c r="F300" s="121">
        <v>50</v>
      </c>
      <c r="G300" s="121">
        <v>70</v>
      </c>
      <c r="H300" s="121">
        <v>20</v>
      </c>
      <c r="I300" s="122">
        <v>80</v>
      </c>
      <c r="J300" s="122">
        <v>40</v>
      </c>
      <c r="K300" s="142">
        <v>20</v>
      </c>
      <c r="L300" s="123">
        <v>100</v>
      </c>
      <c r="M300" s="142">
        <v>100</v>
      </c>
      <c r="N300" s="124"/>
      <c r="O300" s="237">
        <f>+'Situación general'!J23-'Situación general'!J25-'Situación general'!J33-'Situación general'!J42</f>
        <v>0</v>
      </c>
      <c r="P300" s="238"/>
    </row>
    <row r="301" spans="1:18" ht="16.5" customHeight="1" thickBot="1" x14ac:dyDescent="0.25">
      <c r="A301" s="25"/>
      <c r="B301" s="264" t="s">
        <v>51</v>
      </c>
      <c r="C301" s="265"/>
      <c r="D301" s="125"/>
      <c r="E301" s="125"/>
      <c r="F301" s="125"/>
      <c r="G301" s="125"/>
      <c r="H301" s="125"/>
      <c r="I301" s="125"/>
      <c r="J301" s="125"/>
      <c r="K301" s="125"/>
      <c r="L301" s="125"/>
      <c r="M301" s="136"/>
      <c r="N301" s="125"/>
      <c r="O301" s="24"/>
      <c r="P301" s="24"/>
      <c r="Q301" s="126"/>
      <c r="R301" s="24"/>
    </row>
    <row r="302" spans="1:18" ht="16.5" customHeight="1" x14ac:dyDescent="0.2">
      <c r="A302" s="25"/>
      <c r="B302" s="266">
        <f>+B300-B298</f>
        <v>880</v>
      </c>
      <c r="C302" s="267"/>
      <c r="D302" s="146">
        <f>+D300-D298</f>
        <v>300</v>
      </c>
      <c r="E302" s="147">
        <f>+E300-E298</f>
        <v>100</v>
      </c>
      <c r="F302" s="147">
        <f t="shared" ref="F302:M302" si="41">+F300-F298</f>
        <v>50</v>
      </c>
      <c r="G302" s="147">
        <f t="shared" si="41"/>
        <v>70</v>
      </c>
      <c r="H302" s="147">
        <f t="shared" si="41"/>
        <v>20</v>
      </c>
      <c r="I302" s="147">
        <f t="shared" si="41"/>
        <v>80</v>
      </c>
      <c r="J302" s="147">
        <f t="shared" si="41"/>
        <v>40</v>
      </c>
      <c r="K302" s="148">
        <f t="shared" si="41"/>
        <v>20</v>
      </c>
      <c r="L302" s="146">
        <f t="shared" si="41"/>
        <v>100</v>
      </c>
      <c r="M302" s="148">
        <f t="shared" si="41"/>
        <v>100</v>
      </c>
      <c r="N302" s="127"/>
      <c r="O302" s="24"/>
      <c r="P302" s="128"/>
      <c r="Q302" s="129"/>
      <c r="R302" s="24"/>
    </row>
    <row r="303" spans="1:18" ht="16.5" customHeight="1" thickBot="1" x14ac:dyDescent="0.25">
      <c r="A303" s="25"/>
      <c r="B303" s="224" t="s">
        <v>52</v>
      </c>
      <c r="C303" s="225"/>
      <c r="D303" s="143">
        <f t="shared" ref="D303:M303" si="42">+D298/D300</f>
        <v>0</v>
      </c>
      <c r="E303" s="144">
        <f t="shared" si="42"/>
        <v>0</v>
      </c>
      <c r="F303" s="144">
        <f t="shared" si="42"/>
        <v>0</v>
      </c>
      <c r="G303" s="144">
        <f t="shared" si="42"/>
        <v>0</v>
      </c>
      <c r="H303" s="144">
        <f t="shared" si="42"/>
        <v>0</v>
      </c>
      <c r="I303" s="144">
        <f t="shared" si="42"/>
        <v>0</v>
      </c>
      <c r="J303" s="144">
        <f t="shared" si="42"/>
        <v>0</v>
      </c>
      <c r="K303" s="145">
        <f t="shared" si="42"/>
        <v>0</v>
      </c>
      <c r="L303" s="143">
        <f t="shared" si="42"/>
        <v>0</v>
      </c>
      <c r="M303" s="145">
        <f t="shared" si="42"/>
        <v>0</v>
      </c>
      <c r="N303" s="130"/>
      <c r="O303" s="24"/>
      <c r="R303" s="24"/>
    </row>
    <row r="306" spans="1:18" ht="23.25" x14ac:dyDescent="0.2">
      <c r="A306" s="223" t="s">
        <v>134</v>
      </c>
      <c r="B306" s="223"/>
      <c r="C306" s="223"/>
      <c r="D306" s="223"/>
      <c r="E306" s="223"/>
      <c r="F306" s="223"/>
      <c r="G306" s="223"/>
      <c r="H306" s="223"/>
      <c r="I306" s="223"/>
      <c r="J306" s="223"/>
      <c r="K306" s="223"/>
      <c r="L306" s="223"/>
      <c r="M306" s="223"/>
      <c r="N306" s="223"/>
      <c r="O306" s="24"/>
      <c r="P306" s="24"/>
      <c r="Q306" s="24"/>
      <c r="R306" s="24"/>
    </row>
    <row r="307" spans="1:18" ht="8.25" customHeight="1" thickBot="1" x14ac:dyDescent="0.25">
      <c r="A307" s="193"/>
      <c r="B307" s="193"/>
      <c r="C307" s="79"/>
      <c r="D307" s="79"/>
      <c r="E307" s="79"/>
      <c r="F307" s="79"/>
      <c r="G307" s="80"/>
      <c r="H307" s="24"/>
      <c r="I307" s="24"/>
      <c r="J307" s="24"/>
      <c r="K307" s="81"/>
      <c r="L307" s="81"/>
      <c r="M307" s="81"/>
      <c r="N307" s="82"/>
      <c r="O307" s="81"/>
      <c r="P307" s="24"/>
      <c r="Q307" s="81"/>
      <c r="R307" s="81"/>
    </row>
    <row r="308" spans="1:18" x14ac:dyDescent="0.2">
      <c r="A308" s="194"/>
      <c r="B308" s="194"/>
      <c r="C308" s="248" t="s">
        <v>10</v>
      </c>
      <c r="D308" s="250" t="s">
        <v>8</v>
      </c>
      <c r="E308" s="251"/>
      <c r="F308" s="240" t="s">
        <v>11</v>
      </c>
      <c r="G308" s="240" t="s">
        <v>12</v>
      </c>
      <c r="H308" s="240" t="s">
        <v>43</v>
      </c>
      <c r="I308" s="240" t="s">
        <v>42</v>
      </c>
      <c r="J308" s="240" t="s">
        <v>13</v>
      </c>
      <c r="K308" s="228" t="s">
        <v>3</v>
      </c>
      <c r="L308" s="226" t="s">
        <v>30</v>
      </c>
      <c r="M308" s="228" t="s">
        <v>31</v>
      </c>
      <c r="N308" s="20"/>
      <c r="O308" s="242" t="s">
        <v>64</v>
      </c>
      <c r="P308" s="278"/>
      <c r="Q308" s="278"/>
      <c r="R308" s="279"/>
    </row>
    <row r="309" spans="1:18" ht="13.5" thickBot="1" x14ac:dyDescent="0.25">
      <c r="A309" s="194"/>
      <c r="B309" s="194"/>
      <c r="C309" s="249"/>
      <c r="D309" s="18" t="s">
        <v>14</v>
      </c>
      <c r="E309" s="19" t="s">
        <v>15</v>
      </c>
      <c r="F309" s="241"/>
      <c r="G309" s="241"/>
      <c r="H309" s="241"/>
      <c r="I309" s="241"/>
      <c r="J309" s="241"/>
      <c r="K309" s="229"/>
      <c r="L309" s="227"/>
      <c r="M309" s="229"/>
      <c r="N309" s="20"/>
      <c r="O309" s="280"/>
      <c r="P309" s="281"/>
      <c r="Q309" s="281"/>
      <c r="R309" s="282"/>
    </row>
    <row r="310" spans="1:18" x14ac:dyDescent="0.2">
      <c r="A310" s="195" t="str">
        <f>TEXT(B310,"Dddd")</f>
        <v>lunes</v>
      </c>
      <c r="B310" s="195">
        <f>+B296+1</f>
        <v>44774</v>
      </c>
      <c r="C310" s="84">
        <f t="shared" ref="C310:C340" si="43">SUM(D310:N310)</f>
        <v>0</v>
      </c>
      <c r="D310" s="85"/>
      <c r="E310" s="85"/>
      <c r="F310" s="86"/>
      <c r="G310" s="87"/>
      <c r="H310" s="86"/>
      <c r="I310" s="88"/>
      <c r="J310" s="89"/>
      <c r="K310" s="90"/>
      <c r="L310" s="91"/>
      <c r="M310" s="92"/>
      <c r="N310" s="93"/>
      <c r="O310" s="273"/>
      <c r="P310" s="274"/>
      <c r="Q310" s="274"/>
      <c r="R310" s="275"/>
    </row>
    <row r="311" spans="1:18" x14ac:dyDescent="0.2">
      <c r="A311" s="196" t="str">
        <f t="shared" ref="A311:A339" si="44">TEXT(B311,"Dddd")</f>
        <v>martes</v>
      </c>
      <c r="B311" s="196">
        <f>+B310+1</f>
        <v>44775</v>
      </c>
      <c r="C311" s="94">
        <f t="shared" si="43"/>
        <v>0</v>
      </c>
      <c r="D311" s="95"/>
      <c r="E311" s="95"/>
      <c r="F311" s="64"/>
      <c r="G311" s="64"/>
      <c r="H311" s="64"/>
      <c r="I311" s="96"/>
      <c r="J311" s="96"/>
      <c r="K311" s="97"/>
      <c r="L311" s="98"/>
      <c r="M311" s="99"/>
      <c r="N311" s="93"/>
      <c r="O311" s="258"/>
      <c r="P311" s="259"/>
      <c r="Q311" s="259"/>
      <c r="R311" s="260"/>
    </row>
    <row r="312" spans="1:18" x14ac:dyDescent="0.2">
      <c r="A312" s="196" t="str">
        <f t="shared" si="44"/>
        <v>miércoles</v>
      </c>
      <c r="B312" s="196">
        <f t="shared" ref="B312:B336" si="45">+B311+1</f>
        <v>44776</v>
      </c>
      <c r="C312" s="100">
        <f t="shared" si="43"/>
        <v>0</v>
      </c>
      <c r="D312" s="101"/>
      <c r="E312" s="101"/>
      <c r="F312" s="66"/>
      <c r="G312" s="67"/>
      <c r="H312" s="66"/>
      <c r="I312" s="102"/>
      <c r="J312" s="103"/>
      <c r="K312" s="104"/>
      <c r="L312" s="105"/>
      <c r="M312" s="106"/>
      <c r="N312" s="93"/>
      <c r="O312" s="255"/>
      <c r="P312" s="256"/>
      <c r="Q312" s="256"/>
      <c r="R312" s="257"/>
    </row>
    <row r="313" spans="1:18" x14ac:dyDescent="0.2">
      <c r="A313" s="196" t="str">
        <f t="shared" si="44"/>
        <v>jueves</v>
      </c>
      <c r="B313" s="196">
        <f t="shared" si="45"/>
        <v>44777</v>
      </c>
      <c r="C313" s="94">
        <f t="shared" si="43"/>
        <v>0</v>
      </c>
      <c r="D313" s="95"/>
      <c r="E313" s="95"/>
      <c r="F313" s="64"/>
      <c r="G313" s="64"/>
      <c r="H313" s="64"/>
      <c r="I313" s="96"/>
      <c r="J313" s="96"/>
      <c r="K313" s="97"/>
      <c r="L313" s="107"/>
      <c r="M313" s="99"/>
      <c r="N313" s="93"/>
      <c r="O313" s="258"/>
      <c r="P313" s="259"/>
      <c r="Q313" s="259"/>
      <c r="R313" s="260"/>
    </row>
    <row r="314" spans="1:18" x14ac:dyDescent="0.2">
      <c r="A314" s="196" t="str">
        <f t="shared" si="44"/>
        <v>viernes</v>
      </c>
      <c r="B314" s="196">
        <f t="shared" si="45"/>
        <v>44778</v>
      </c>
      <c r="C314" s="100">
        <f t="shared" si="43"/>
        <v>0</v>
      </c>
      <c r="D314" s="101"/>
      <c r="E314" s="101"/>
      <c r="F314" s="66"/>
      <c r="G314" s="67"/>
      <c r="H314" s="66"/>
      <c r="I314" s="102"/>
      <c r="J314" s="103"/>
      <c r="K314" s="104"/>
      <c r="L314" s="108"/>
      <c r="M314" s="106"/>
      <c r="N314" s="93"/>
      <c r="O314" s="255"/>
      <c r="P314" s="256"/>
      <c r="Q314" s="256"/>
      <c r="R314" s="257"/>
    </row>
    <row r="315" spans="1:18" x14ac:dyDescent="0.2">
      <c r="A315" s="196" t="str">
        <f t="shared" si="44"/>
        <v>sábado</v>
      </c>
      <c r="B315" s="196">
        <f t="shared" si="45"/>
        <v>44779</v>
      </c>
      <c r="C315" s="94">
        <f t="shared" si="43"/>
        <v>0</v>
      </c>
      <c r="D315" s="95"/>
      <c r="E315" s="95"/>
      <c r="F315" s="64"/>
      <c r="G315" s="64"/>
      <c r="H315" s="64"/>
      <c r="I315" s="96"/>
      <c r="J315" s="96"/>
      <c r="K315" s="97"/>
      <c r="L315" s="107"/>
      <c r="M315" s="99"/>
      <c r="N315" s="93"/>
      <c r="O315" s="258"/>
      <c r="P315" s="259"/>
      <c r="Q315" s="259"/>
      <c r="R315" s="260"/>
    </row>
    <row r="316" spans="1:18" x14ac:dyDescent="0.2">
      <c r="A316" s="196" t="str">
        <f t="shared" si="44"/>
        <v>domingo</v>
      </c>
      <c r="B316" s="196">
        <f t="shared" si="45"/>
        <v>44780</v>
      </c>
      <c r="C316" s="100">
        <f t="shared" si="43"/>
        <v>0</v>
      </c>
      <c r="D316" s="101"/>
      <c r="E316" s="101"/>
      <c r="F316" s="66"/>
      <c r="G316" s="67"/>
      <c r="H316" s="66"/>
      <c r="I316" s="102"/>
      <c r="J316" s="103"/>
      <c r="K316" s="104"/>
      <c r="L316" s="108"/>
      <c r="M316" s="106"/>
      <c r="N316" s="93"/>
      <c r="O316" s="255"/>
      <c r="P316" s="256"/>
      <c r="Q316" s="256"/>
      <c r="R316" s="257"/>
    </row>
    <row r="317" spans="1:18" x14ac:dyDescent="0.2">
      <c r="A317" s="196" t="str">
        <f t="shared" si="44"/>
        <v>lunes</v>
      </c>
      <c r="B317" s="196">
        <f t="shared" si="45"/>
        <v>44781</v>
      </c>
      <c r="C317" s="94">
        <f t="shared" si="43"/>
        <v>0</v>
      </c>
      <c r="D317" s="95"/>
      <c r="E317" s="95"/>
      <c r="F317" s="64"/>
      <c r="G317" s="64"/>
      <c r="H317" s="64"/>
      <c r="I317" s="96"/>
      <c r="J317" s="96"/>
      <c r="K317" s="97"/>
      <c r="L317" s="107"/>
      <c r="M317" s="99"/>
      <c r="N317" s="93"/>
      <c r="O317" s="258"/>
      <c r="P317" s="259"/>
      <c r="Q317" s="259"/>
      <c r="R317" s="260"/>
    </row>
    <row r="318" spans="1:18" x14ac:dyDescent="0.2">
      <c r="A318" s="196" t="str">
        <f t="shared" si="44"/>
        <v>martes</v>
      </c>
      <c r="B318" s="196">
        <f t="shared" si="45"/>
        <v>44782</v>
      </c>
      <c r="C318" s="100">
        <f t="shared" si="43"/>
        <v>0</v>
      </c>
      <c r="D318" s="101"/>
      <c r="E318" s="101"/>
      <c r="F318" s="66"/>
      <c r="G318" s="67"/>
      <c r="H318" s="66"/>
      <c r="I318" s="102"/>
      <c r="J318" s="103"/>
      <c r="K318" s="104"/>
      <c r="L318" s="108"/>
      <c r="M318" s="106"/>
      <c r="N318" s="93"/>
      <c r="O318" s="255"/>
      <c r="P318" s="256"/>
      <c r="Q318" s="256"/>
      <c r="R318" s="257"/>
    </row>
    <row r="319" spans="1:18" x14ac:dyDescent="0.2">
      <c r="A319" s="196" t="str">
        <f t="shared" si="44"/>
        <v>miércoles</v>
      </c>
      <c r="B319" s="196">
        <f t="shared" si="45"/>
        <v>44783</v>
      </c>
      <c r="C319" s="94">
        <f t="shared" si="43"/>
        <v>0</v>
      </c>
      <c r="D319" s="95"/>
      <c r="E319" s="95"/>
      <c r="F319" s="64"/>
      <c r="G319" s="64"/>
      <c r="H319" s="64"/>
      <c r="I319" s="96"/>
      <c r="J319" s="96"/>
      <c r="K319" s="97"/>
      <c r="L319" s="107"/>
      <c r="M319" s="99"/>
      <c r="N319" s="93"/>
      <c r="O319" s="258"/>
      <c r="P319" s="259"/>
      <c r="Q319" s="259"/>
      <c r="R319" s="260"/>
    </row>
    <row r="320" spans="1:18" x14ac:dyDescent="0.2">
      <c r="A320" s="196" t="str">
        <f t="shared" si="44"/>
        <v>jueves</v>
      </c>
      <c r="B320" s="196">
        <f t="shared" si="45"/>
        <v>44784</v>
      </c>
      <c r="C320" s="100">
        <f t="shared" si="43"/>
        <v>0</v>
      </c>
      <c r="D320" s="101"/>
      <c r="E320" s="67"/>
      <c r="F320" s="66"/>
      <c r="G320" s="67"/>
      <c r="H320" s="66"/>
      <c r="I320" s="102"/>
      <c r="J320" s="103"/>
      <c r="K320" s="104"/>
      <c r="L320" s="105"/>
      <c r="M320" s="106"/>
      <c r="N320" s="93"/>
      <c r="O320" s="261"/>
      <c r="P320" s="262"/>
      <c r="Q320" s="262"/>
      <c r="R320" s="263"/>
    </row>
    <row r="321" spans="1:18" x14ac:dyDescent="0.2">
      <c r="A321" s="196" t="str">
        <f t="shared" si="44"/>
        <v>viernes</v>
      </c>
      <c r="B321" s="196">
        <f t="shared" si="45"/>
        <v>44785</v>
      </c>
      <c r="C321" s="94">
        <f t="shared" si="43"/>
        <v>0</v>
      </c>
      <c r="D321" s="95"/>
      <c r="E321" s="65"/>
      <c r="F321" s="64"/>
      <c r="G321" s="64"/>
      <c r="H321" s="64"/>
      <c r="I321" s="96"/>
      <c r="J321" s="96"/>
      <c r="K321" s="97"/>
      <c r="L321" s="109"/>
      <c r="M321" s="110"/>
      <c r="N321" s="93"/>
      <c r="O321" s="258"/>
      <c r="P321" s="259"/>
      <c r="Q321" s="259"/>
      <c r="R321" s="260"/>
    </row>
    <row r="322" spans="1:18" x14ac:dyDescent="0.2">
      <c r="A322" s="196" t="str">
        <f t="shared" si="44"/>
        <v>sábado</v>
      </c>
      <c r="B322" s="196">
        <f t="shared" si="45"/>
        <v>44786</v>
      </c>
      <c r="C322" s="100">
        <f t="shared" si="43"/>
        <v>0</v>
      </c>
      <c r="D322" s="101"/>
      <c r="E322" s="67"/>
      <c r="F322" s="66"/>
      <c r="G322" s="67"/>
      <c r="H322" s="66"/>
      <c r="I322" s="102"/>
      <c r="J322" s="103"/>
      <c r="K322" s="104"/>
      <c r="L322" s="108"/>
      <c r="M322" s="106"/>
      <c r="N322" s="93"/>
      <c r="O322" s="255"/>
      <c r="P322" s="256"/>
      <c r="Q322" s="256"/>
      <c r="R322" s="257"/>
    </row>
    <row r="323" spans="1:18" x14ac:dyDescent="0.2">
      <c r="A323" s="196" t="str">
        <f t="shared" si="44"/>
        <v>domingo</v>
      </c>
      <c r="B323" s="196">
        <f t="shared" si="45"/>
        <v>44787</v>
      </c>
      <c r="C323" s="94">
        <f t="shared" si="43"/>
        <v>0</v>
      </c>
      <c r="D323" s="95"/>
      <c r="E323" s="65"/>
      <c r="F323" s="64"/>
      <c r="G323" s="64"/>
      <c r="H323" s="64"/>
      <c r="I323" s="96"/>
      <c r="J323" s="96"/>
      <c r="K323" s="97"/>
      <c r="L323" s="107"/>
      <c r="M323" s="99"/>
      <c r="N323" s="93"/>
      <c r="O323" s="258"/>
      <c r="P323" s="259"/>
      <c r="Q323" s="259"/>
      <c r="R323" s="260"/>
    </row>
    <row r="324" spans="1:18" x14ac:dyDescent="0.2">
      <c r="A324" s="196" t="str">
        <f t="shared" si="44"/>
        <v>lunes</v>
      </c>
      <c r="B324" s="196">
        <f t="shared" si="45"/>
        <v>44788</v>
      </c>
      <c r="C324" s="100">
        <f t="shared" si="43"/>
        <v>0</v>
      </c>
      <c r="D324" s="101"/>
      <c r="E324" s="67"/>
      <c r="F324" s="66"/>
      <c r="G324" s="67"/>
      <c r="H324" s="66"/>
      <c r="I324" s="102"/>
      <c r="J324" s="103"/>
      <c r="K324" s="104"/>
      <c r="L324" s="108"/>
      <c r="M324" s="106"/>
      <c r="N324" s="93"/>
      <c r="O324" s="255"/>
      <c r="P324" s="256"/>
      <c r="Q324" s="256"/>
      <c r="R324" s="257"/>
    </row>
    <row r="325" spans="1:18" x14ac:dyDescent="0.2">
      <c r="A325" s="196" t="str">
        <f t="shared" si="44"/>
        <v>martes</v>
      </c>
      <c r="B325" s="196">
        <f t="shared" si="45"/>
        <v>44789</v>
      </c>
      <c r="C325" s="94">
        <f t="shared" si="43"/>
        <v>0</v>
      </c>
      <c r="D325" s="95"/>
      <c r="E325" s="65"/>
      <c r="F325" s="64"/>
      <c r="G325" s="64"/>
      <c r="H325" s="64"/>
      <c r="I325" s="96"/>
      <c r="J325" s="96"/>
      <c r="K325" s="97"/>
      <c r="L325" s="98"/>
      <c r="M325" s="110"/>
      <c r="N325" s="93"/>
      <c r="O325" s="258"/>
      <c r="P325" s="259"/>
      <c r="Q325" s="259"/>
      <c r="R325" s="260"/>
    </row>
    <row r="326" spans="1:18" x14ac:dyDescent="0.2">
      <c r="A326" s="196" t="str">
        <f t="shared" si="44"/>
        <v>miércoles</v>
      </c>
      <c r="B326" s="196">
        <f t="shared" si="45"/>
        <v>44790</v>
      </c>
      <c r="C326" s="100">
        <f t="shared" si="43"/>
        <v>0</v>
      </c>
      <c r="D326" s="101"/>
      <c r="E326" s="111"/>
      <c r="F326" s="66"/>
      <c r="G326" s="67"/>
      <c r="H326" s="66"/>
      <c r="I326" s="102"/>
      <c r="J326" s="103"/>
      <c r="K326" s="104"/>
      <c r="L326" s="105"/>
      <c r="M326" s="106"/>
      <c r="N326" s="93"/>
      <c r="O326" s="255"/>
      <c r="P326" s="256"/>
      <c r="Q326" s="256"/>
      <c r="R326" s="257"/>
    </row>
    <row r="327" spans="1:18" x14ac:dyDescent="0.2">
      <c r="A327" s="196" t="str">
        <f t="shared" si="44"/>
        <v>jueves</v>
      </c>
      <c r="B327" s="196">
        <f t="shared" si="45"/>
        <v>44791</v>
      </c>
      <c r="C327" s="94">
        <f t="shared" si="43"/>
        <v>0</v>
      </c>
      <c r="D327" s="95"/>
      <c r="E327" s="95"/>
      <c r="F327" s="64"/>
      <c r="G327" s="64"/>
      <c r="H327" s="64"/>
      <c r="I327" s="96"/>
      <c r="J327" s="96"/>
      <c r="K327" s="97"/>
      <c r="L327" s="107"/>
      <c r="M327" s="99"/>
      <c r="N327" s="93"/>
      <c r="O327" s="258"/>
      <c r="P327" s="259"/>
      <c r="Q327" s="259"/>
      <c r="R327" s="260"/>
    </row>
    <row r="328" spans="1:18" x14ac:dyDescent="0.2">
      <c r="A328" s="196" t="str">
        <f t="shared" si="44"/>
        <v>viernes</v>
      </c>
      <c r="B328" s="196">
        <f t="shared" si="45"/>
        <v>44792</v>
      </c>
      <c r="C328" s="100">
        <f t="shared" si="43"/>
        <v>0</v>
      </c>
      <c r="D328" s="101"/>
      <c r="E328" s="101"/>
      <c r="F328" s="66"/>
      <c r="G328" s="67"/>
      <c r="H328" s="66"/>
      <c r="I328" s="102"/>
      <c r="J328" s="103"/>
      <c r="K328" s="104"/>
      <c r="L328" s="108"/>
      <c r="M328" s="106"/>
      <c r="N328" s="93"/>
      <c r="O328" s="255"/>
      <c r="P328" s="256"/>
      <c r="Q328" s="256"/>
      <c r="R328" s="257"/>
    </row>
    <row r="329" spans="1:18" x14ac:dyDescent="0.2">
      <c r="A329" s="196" t="str">
        <f t="shared" si="44"/>
        <v>sábado</v>
      </c>
      <c r="B329" s="196">
        <f t="shared" si="45"/>
        <v>44793</v>
      </c>
      <c r="C329" s="94">
        <f t="shared" si="43"/>
        <v>0</v>
      </c>
      <c r="D329" s="95"/>
      <c r="E329" s="95"/>
      <c r="F329" s="64"/>
      <c r="G329" s="64"/>
      <c r="H329" s="64"/>
      <c r="I329" s="96"/>
      <c r="J329" s="96"/>
      <c r="K329" s="97"/>
      <c r="L329" s="107"/>
      <c r="M329" s="99"/>
      <c r="N329" s="93"/>
      <c r="O329" s="258"/>
      <c r="P329" s="259"/>
      <c r="Q329" s="259"/>
      <c r="R329" s="260"/>
    </row>
    <row r="330" spans="1:18" x14ac:dyDescent="0.2">
      <c r="A330" s="196" t="str">
        <f t="shared" si="44"/>
        <v>domingo</v>
      </c>
      <c r="B330" s="196">
        <f t="shared" si="45"/>
        <v>44794</v>
      </c>
      <c r="C330" s="100">
        <f t="shared" si="43"/>
        <v>0</v>
      </c>
      <c r="D330" s="101"/>
      <c r="E330" s="101"/>
      <c r="F330" s="66"/>
      <c r="G330" s="67"/>
      <c r="H330" s="66"/>
      <c r="I330" s="102"/>
      <c r="J330" s="103"/>
      <c r="K330" s="104"/>
      <c r="L330" s="108"/>
      <c r="M330" s="106"/>
      <c r="N330" s="93"/>
      <c r="O330" s="255"/>
      <c r="P330" s="256"/>
      <c r="Q330" s="256"/>
      <c r="R330" s="257"/>
    </row>
    <row r="331" spans="1:18" x14ac:dyDescent="0.2">
      <c r="A331" s="196" t="str">
        <f t="shared" si="44"/>
        <v>lunes</v>
      </c>
      <c r="B331" s="196">
        <f t="shared" si="45"/>
        <v>44795</v>
      </c>
      <c r="C331" s="94">
        <f t="shared" si="43"/>
        <v>0</v>
      </c>
      <c r="D331" s="95"/>
      <c r="E331" s="95"/>
      <c r="F331" s="64"/>
      <c r="G331" s="64"/>
      <c r="H331" s="64"/>
      <c r="I331" s="96"/>
      <c r="J331" s="96"/>
      <c r="K331" s="97"/>
      <c r="L331" s="109"/>
      <c r="M331" s="99"/>
      <c r="N331" s="93"/>
      <c r="O331" s="258"/>
      <c r="P331" s="259"/>
      <c r="Q331" s="259"/>
      <c r="R331" s="260"/>
    </row>
    <row r="332" spans="1:18" x14ac:dyDescent="0.2">
      <c r="A332" s="196" t="str">
        <f t="shared" si="44"/>
        <v>martes</v>
      </c>
      <c r="B332" s="196">
        <f t="shared" si="45"/>
        <v>44796</v>
      </c>
      <c r="C332" s="100">
        <f t="shared" si="43"/>
        <v>0</v>
      </c>
      <c r="D332" s="101"/>
      <c r="E332" s="101"/>
      <c r="F332" s="66"/>
      <c r="G332" s="67"/>
      <c r="H332" s="66"/>
      <c r="I332" s="102"/>
      <c r="J332" s="103"/>
      <c r="K332" s="104"/>
      <c r="L332" s="108"/>
      <c r="M332" s="106"/>
      <c r="N332" s="93"/>
      <c r="O332" s="261"/>
      <c r="P332" s="262"/>
      <c r="Q332" s="262"/>
      <c r="R332" s="263"/>
    </row>
    <row r="333" spans="1:18" x14ac:dyDescent="0.2">
      <c r="A333" s="196" t="str">
        <f t="shared" si="44"/>
        <v>miércoles</v>
      </c>
      <c r="B333" s="196">
        <f t="shared" si="45"/>
        <v>44797</v>
      </c>
      <c r="C333" s="94">
        <f t="shared" si="43"/>
        <v>0</v>
      </c>
      <c r="D333" s="112"/>
      <c r="E333" s="112"/>
      <c r="F333" s="64"/>
      <c r="G333" s="64"/>
      <c r="H333" s="64"/>
      <c r="I333" s="96"/>
      <c r="J333" s="96"/>
      <c r="K333" s="97"/>
      <c r="L333" s="93"/>
      <c r="M333" s="99"/>
      <c r="N333" s="93"/>
      <c r="O333" s="258"/>
      <c r="P333" s="259"/>
      <c r="Q333" s="259"/>
      <c r="R333" s="260"/>
    </row>
    <row r="334" spans="1:18" x14ac:dyDescent="0.2">
      <c r="A334" s="196" t="str">
        <f t="shared" si="44"/>
        <v>jueves</v>
      </c>
      <c r="B334" s="196">
        <f t="shared" si="45"/>
        <v>44798</v>
      </c>
      <c r="C334" s="100">
        <f t="shared" si="43"/>
        <v>0</v>
      </c>
      <c r="D334" s="113"/>
      <c r="E334" s="67"/>
      <c r="F334" s="66"/>
      <c r="G334" s="67"/>
      <c r="H334" s="66"/>
      <c r="I334" s="102"/>
      <c r="J334" s="103"/>
      <c r="K334" s="104"/>
      <c r="L334" s="108"/>
      <c r="M334" s="106"/>
      <c r="N334" s="93"/>
      <c r="O334" s="255"/>
      <c r="P334" s="256"/>
      <c r="Q334" s="256"/>
      <c r="R334" s="257"/>
    </row>
    <row r="335" spans="1:18" x14ac:dyDescent="0.2">
      <c r="A335" s="196" t="str">
        <f t="shared" si="44"/>
        <v>viernes</v>
      </c>
      <c r="B335" s="196">
        <f t="shared" si="45"/>
        <v>44799</v>
      </c>
      <c r="C335" s="94">
        <f t="shared" si="43"/>
        <v>0</v>
      </c>
      <c r="D335" s="95"/>
      <c r="E335" s="95"/>
      <c r="F335" s="64"/>
      <c r="G335" s="64"/>
      <c r="H335" s="64"/>
      <c r="I335" s="96"/>
      <c r="J335" s="96"/>
      <c r="K335" s="97"/>
      <c r="L335" s="107"/>
      <c r="M335" s="99"/>
      <c r="N335" s="93"/>
      <c r="O335" s="258"/>
      <c r="P335" s="259"/>
      <c r="Q335" s="259"/>
      <c r="R335" s="260"/>
    </row>
    <row r="336" spans="1:18" x14ac:dyDescent="0.2">
      <c r="A336" s="196" t="str">
        <f t="shared" si="44"/>
        <v>sábado</v>
      </c>
      <c r="B336" s="196">
        <f t="shared" si="45"/>
        <v>44800</v>
      </c>
      <c r="C336" s="100">
        <f t="shared" si="43"/>
        <v>0</v>
      </c>
      <c r="D336" s="113"/>
      <c r="E336" s="67"/>
      <c r="F336" s="66"/>
      <c r="G336" s="67"/>
      <c r="H336" s="66"/>
      <c r="I336" s="102"/>
      <c r="J336" s="103"/>
      <c r="K336" s="104"/>
      <c r="L336" s="108"/>
      <c r="M336" s="106"/>
      <c r="N336" s="93"/>
      <c r="O336" s="255"/>
      <c r="P336" s="256"/>
      <c r="Q336" s="256"/>
      <c r="R336" s="257"/>
    </row>
    <row r="337" spans="1:18" x14ac:dyDescent="0.2">
      <c r="A337" s="196" t="str">
        <f t="shared" si="44"/>
        <v>domingo</v>
      </c>
      <c r="B337" s="196">
        <f>+B336+1</f>
        <v>44801</v>
      </c>
      <c r="C337" s="94">
        <f t="shared" si="43"/>
        <v>0</v>
      </c>
      <c r="D337" s="95"/>
      <c r="E337" s="95"/>
      <c r="F337" s="64"/>
      <c r="G337" s="64"/>
      <c r="H337" s="64"/>
      <c r="I337" s="96"/>
      <c r="J337" s="96"/>
      <c r="K337" s="97"/>
      <c r="L337" s="107"/>
      <c r="M337" s="99"/>
      <c r="N337" s="93"/>
      <c r="O337" s="258"/>
      <c r="P337" s="259"/>
      <c r="Q337" s="259"/>
      <c r="R337" s="260"/>
    </row>
    <row r="338" spans="1:18" x14ac:dyDescent="0.2">
      <c r="A338" s="196" t="str">
        <f t="shared" si="44"/>
        <v>lunes</v>
      </c>
      <c r="B338" s="196">
        <f>+B337+1</f>
        <v>44802</v>
      </c>
      <c r="C338" s="100">
        <f t="shared" si="43"/>
        <v>0</v>
      </c>
      <c r="D338" s="113"/>
      <c r="E338" s="67"/>
      <c r="F338" s="66"/>
      <c r="G338" s="67"/>
      <c r="H338" s="66"/>
      <c r="I338" s="102"/>
      <c r="J338" s="103"/>
      <c r="K338" s="104"/>
      <c r="L338" s="108"/>
      <c r="M338" s="106"/>
      <c r="N338" s="93"/>
      <c r="O338" s="255"/>
      <c r="P338" s="256"/>
      <c r="Q338" s="256"/>
      <c r="R338" s="257"/>
    </row>
    <row r="339" spans="1:18" x14ac:dyDescent="0.2">
      <c r="A339" s="196" t="str">
        <f t="shared" si="44"/>
        <v>martes</v>
      </c>
      <c r="B339" s="196">
        <f>+B338+1</f>
        <v>44803</v>
      </c>
      <c r="C339" s="114">
        <f t="shared" si="43"/>
        <v>0</v>
      </c>
      <c r="D339" s="112"/>
      <c r="E339" s="112"/>
      <c r="F339" s="64"/>
      <c r="G339" s="64"/>
      <c r="H339" s="64"/>
      <c r="I339" s="96"/>
      <c r="J339" s="96"/>
      <c r="K339" s="97"/>
      <c r="L339" s="109"/>
      <c r="M339" s="97"/>
      <c r="N339" s="93"/>
      <c r="O339" s="252"/>
      <c r="P339" s="253"/>
      <c r="Q339" s="253"/>
      <c r="R339" s="254"/>
    </row>
    <row r="340" spans="1:18" ht="13.5" thickBot="1" x14ac:dyDescent="0.25">
      <c r="A340" s="197" t="str">
        <f>TEXT(B340,"Dddd")</f>
        <v>miércoles</v>
      </c>
      <c r="B340" s="197">
        <f>+B339+1</f>
        <v>44804</v>
      </c>
      <c r="C340" s="100">
        <f t="shared" si="43"/>
        <v>0</v>
      </c>
      <c r="D340" s="113"/>
      <c r="E340" s="67"/>
      <c r="F340" s="66"/>
      <c r="G340" s="67"/>
      <c r="H340" s="66"/>
      <c r="I340" s="102"/>
      <c r="J340" s="103"/>
      <c r="K340" s="104"/>
      <c r="L340" s="108"/>
      <c r="M340" s="106"/>
      <c r="N340" s="93"/>
      <c r="O340" s="268"/>
      <c r="P340" s="269"/>
      <c r="Q340" s="269"/>
      <c r="R340" s="270"/>
    </row>
    <row r="341" spans="1:18" ht="16.5" customHeight="1" thickBot="1" x14ac:dyDescent="0.25">
      <c r="A341" s="25"/>
      <c r="B341" s="283" t="s">
        <v>16</v>
      </c>
      <c r="C341" s="272"/>
      <c r="D341" s="115" t="s">
        <v>14</v>
      </c>
      <c r="E341" s="116" t="s">
        <v>15</v>
      </c>
      <c r="F341" s="117" t="s">
        <v>11</v>
      </c>
      <c r="G341" s="117" t="s">
        <v>12</v>
      </c>
      <c r="H341" s="117" t="s">
        <v>43</v>
      </c>
      <c r="I341" s="118" t="s">
        <v>42</v>
      </c>
      <c r="J341" s="118" t="s">
        <v>13</v>
      </c>
      <c r="K341" s="119" t="s">
        <v>3</v>
      </c>
      <c r="L341" s="115" t="s">
        <v>30</v>
      </c>
      <c r="M341" s="119" t="s">
        <v>31</v>
      </c>
      <c r="N341" s="20"/>
      <c r="O341" s="234"/>
      <c r="P341" s="234"/>
      <c r="Q341" s="234"/>
      <c r="R341" s="234"/>
    </row>
    <row r="342" spans="1:18" ht="16.5" customHeight="1" thickBot="1" x14ac:dyDescent="0.25">
      <c r="A342" s="25"/>
      <c r="B342" s="230">
        <f>SUM(C310:C340)</f>
        <v>0</v>
      </c>
      <c r="C342" s="231"/>
      <c r="D342" s="137">
        <f t="shared" ref="D342:M342" si="46">SUM(D310:D340)</f>
        <v>0</v>
      </c>
      <c r="E342" s="138">
        <f t="shared" si="46"/>
        <v>0</v>
      </c>
      <c r="F342" s="139">
        <f t="shared" si="46"/>
        <v>0</v>
      </c>
      <c r="G342" s="139">
        <f t="shared" si="46"/>
        <v>0</v>
      </c>
      <c r="H342" s="139">
        <f t="shared" si="46"/>
        <v>0</v>
      </c>
      <c r="I342" s="139">
        <f t="shared" si="46"/>
        <v>0</v>
      </c>
      <c r="J342" s="139">
        <f t="shared" si="46"/>
        <v>0</v>
      </c>
      <c r="K342" s="140">
        <f t="shared" si="46"/>
        <v>0</v>
      </c>
      <c r="L342" s="137">
        <f t="shared" si="46"/>
        <v>0</v>
      </c>
      <c r="M342" s="140">
        <f t="shared" si="46"/>
        <v>0</v>
      </c>
      <c r="N342" s="22"/>
      <c r="O342" s="83"/>
      <c r="R342" s="83"/>
    </row>
    <row r="343" spans="1:18" ht="16.5" customHeight="1" thickBot="1" x14ac:dyDescent="0.25">
      <c r="A343" s="25"/>
      <c r="B343" s="232" t="s">
        <v>17</v>
      </c>
      <c r="C343" s="233"/>
      <c r="D343" s="132"/>
      <c r="E343" s="20"/>
      <c r="F343" s="20"/>
      <c r="G343" s="20"/>
      <c r="H343" s="20"/>
      <c r="I343" s="20"/>
      <c r="J343" s="20"/>
      <c r="K343" s="133"/>
      <c r="L343" s="134"/>
      <c r="M343" s="135"/>
      <c r="N343" s="120"/>
      <c r="O343" s="276" t="s">
        <v>53</v>
      </c>
      <c r="P343" s="277"/>
    </row>
    <row r="344" spans="1:18" ht="16.5" customHeight="1" thickBot="1" x14ac:dyDescent="0.25">
      <c r="A344" s="25"/>
      <c r="B344" s="235">
        <f>SUM(D344:M344)</f>
        <v>880</v>
      </c>
      <c r="C344" s="236"/>
      <c r="D344" s="123">
        <v>300</v>
      </c>
      <c r="E344" s="141">
        <v>100</v>
      </c>
      <c r="F344" s="121">
        <v>50</v>
      </c>
      <c r="G344" s="121">
        <v>70</v>
      </c>
      <c r="H344" s="121">
        <v>20</v>
      </c>
      <c r="I344" s="122">
        <v>80</v>
      </c>
      <c r="J344" s="122">
        <v>40</v>
      </c>
      <c r="K344" s="142">
        <v>20</v>
      </c>
      <c r="L344" s="123">
        <v>100</v>
      </c>
      <c r="M344" s="142">
        <v>100</v>
      </c>
      <c r="N344" s="124"/>
      <c r="O344" s="237">
        <f>+'Situación general'!K23-'Situación general'!K25-'Situación general'!K33-'Situación general'!K42</f>
        <v>0</v>
      </c>
      <c r="P344" s="238"/>
    </row>
    <row r="345" spans="1:18" ht="16.5" customHeight="1" thickBot="1" x14ac:dyDescent="0.25">
      <c r="A345" s="25"/>
      <c r="B345" s="264" t="s">
        <v>51</v>
      </c>
      <c r="C345" s="265"/>
      <c r="D345" s="125"/>
      <c r="E345" s="125"/>
      <c r="F345" s="125"/>
      <c r="G345" s="125"/>
      <c r="H345" s="125"/>
      <c r="I345" s="125"/>
      <c r="J345" s="125"/>
      <c r="K345" s="125"/>
      <c r="L345" s="125"/>
      <c r="M345" s="136"/>
      <c r="N345" s="125"/>
      <c r="O345" s="24"/>
      <c r="P345" s="24"/>
      <c r="Q345" s="126"/>
      <c r="R345" s="24"/>
    </row>
    <row r="346" spans="1:18" ht="16.5" customHeight="1" x14ac:dyDescent="0.2">
      <c r="A346" s="25"/>
      <c r="B346" s="266">
        <f>+B344-B342</f>
        <v>880</v>
      </c>
      <c r="C346" s="267"/>
      <c r="D346" s="146">
        <f>+D344-D342</f>
        <v>300</v>
      </c>
      <c r="E346" s="147">
        <f>+E344-E342</f>
        <v>100</v>
      </c>
      <c r="F346" s="147">
        <f t="shared" ref="F346:M346" si="47">+F344-F342</f>
        <v>50</v>
      </c>
      <c r="G346" s="147">
        <f t="shared" si="47"/>
        <v>70</v>
      </c>
      <c r="H346" s="147">
        <f t="shared" si="47"/>
        <v>20</v>
      </c>
      <c r="I346" s="147">
        <f t="shared" si="47"/>
        <v>80</v>
      </c>
      <c r="J346" s="147">
        <f t="shared" si="47"/>
        <v>40</v>
      </c>
      <c r="K346" s="148">
        <f t="shared" si="47"/>
        <v>20</v>
      </c>
      <c r="L346" s="146">
        <f t="shared" si="47"/>
        <v>100</v>
      </c>
      <c r="M346" s="148">
        <f t="shared" si="47"/>
        <v>100</v>
      </c>
      <c r="N346" s="127"/>
      <c r="O346" s="24"/>
      <c r="P346" s="128"/>
      <c r="Q346" s="129"/>
      <c r="R346" s="24"/>
    </row>
    <row r="347" spans="1:18" ht="16.5" customHeight="1" thickBot="1" x14ac:dyDescent="0.25">
      <c r="A347" s="25"/>
      <c r="B347" s="224" t="s">
        <v>52</v>
      </c>
      <c r="C347" s="225"/>
      <c r="D347" s="143">
        <f t="shared" ref="D347:M347" si="48">+D342/D344</f>
        <v>0</v>
      </c>
      <c r="E347" s="144">
        <f t="shared" si="48"/>
        <v>0</v>
      </c>
      <c r="F347" s="144">
        <f t="shared" si="48"/>
        <v>0</v>
      </c>
      <c r="G347" s="144">
        <f t="shared" si="48"/>
        <v>0</v>
      </c>
      <c r="H347" s="144">
        <f t="shared" si="48"/>
        <v>0</v>
      </c>
      <c r="I347" s="144">
        <f t="shared" si="48"/>
        <v>0</v>
      </c>
      <c r="J347" s="144">
        <f t="shared" si="48"/>
        <v>0</v>
      </c>
      <c r="K347" s="145">
        <f t="shared" si="48"/>
        <v>0</v>
      </c>
      <c r="L347" s="143">
        <f t="shared" si="48"/>
        <v>0</v>
      </c>
      <c r="M347" s="145">
        <f t="shared" si="48"/>
        <v>0</v>
      </c>
      <c r="N347" s="130"/>
      <c r="O347" s="24"/>
      <c r="R347" s="24"/>
    </row>
    <row r="350" spans="1:18" ht="23.25" x14ac:dyDescent="0.2">
      <c r="A350" s="223" t="s">
        <v>135</v>
      </c>
      <c r="B350" s="223"/>
      <c r="C350" s="223"/>
      <c r="D350" s="223"/>
      <c r="E350" s="223"/>
      <c r="F350" s="223"/>
      <c r="G350" s="223"/>
      <c r="H350" s="223"/>
      <c r="I350" s="223"/>
      <c r="J350" s="223"/>
      <c r="K350" s="223"/>
      <c r="L350" s="223"/>
      <c r="M350" s="223"/>
      <c r="N350" s="223"/>
      <c r="O350" s="24"/>
      <c r="P350" s="24"/>
      <c r="Q350" s="24"/>
      <c r="R350" s="24"/>
    </row>
    <row r="351" spans="1:18" ht="8.25" customHeight="1" thickBot="1" x14ac:dyDescent="0.25">
      <c r="A351" s="193"/>
      <c r="B351" s="193"/>
      <c r="C351" s="79"/>
      <c r="D351" s="79"/>
      <c r="E351" s="79"/>
      <c r="F351" s="79"/>
      <c r="G351" s="80"/>
      <c r="H351" s="24"/>
      <c r="I351" s="24"/>
      <c r="J351" s="24"/>
      <c r="K351" s="81"/>
      <c r="L351" s="81"/>
      <c r="M351" s="81"/>
      <c r="N351" s="82"/>
      <c r="O351" s="81"/>
      <c r="P351" s="24"/>
      <c r="Q351" s="81"/>
      <c r="R351" s="81"/>
    </row>
    <row r="352" spans="1:18" x14ac:dyDescent="0.2">
      <c r="A352" s="194"/>
      <c r="B352" s="194"/>
      <c r="C352" s="248" t="s">
        <v>10</v>
      </c>
      <c r="D352" s="250" t="s">
        <v>8</v>
      </c>
      <c r="E352" s="251"/>
      <c r="F352" s="240" t="s">
        <v>11</v>
      </c>
      <c r="G352" s="240" t="s">
        <v>12</v>
      </c>
      <c r="H352" s="240" t="s">
        <v>43</v>
      </c>
      <c r="I352" s="240" t="s">
        <v>42</v>
      </c>
      <c r="J352" s="240" t="s">
        <v>13</v>
      </c>
      <c r="K352" s="228" t="s">
        <v>3</v>
      </c>
      <c r="L352" s="226" t="s">
        <v>30</v>
      </c>
      <c r="M352" s="228" t="s">
        <v>31</v>
      </c>
      <c r="N352" s="20"/>
      <c r="O352" s="242" t="s">
        <v>64</v>
      </c>
      <c r="P352" s="278"/>
      <c r="Q352" s="278"/>
      <c r="R352" s="279"/>
    </row>
    <row r="353" spans="1:18" ht="13.5" thickBot="1" x14ac:dyDescent="0.25">
      <c r="A353" s="194"/>
      <c r="B353" s="194"/>
      <c r="C353" s="249"/>
      <c r="D353" s="18" t="s">
        <v>14</v>
      </c>
      <c r="E353" s="19" t="s">
        <v>15</v>
      </c>
      <c r="F353" s="241"/>
      <c r="G353" s="241"/>
      <c r="H353" s="241"/>
      <c r="I353" s="241"/>
      <c r="J353" s="241"/>
      <c r="K353" s="229"/>
      <c r="L353" s="227"/>
      <c r="M353" s="229"/>
      <c r="N353" s="20"/>
      <c r="O353" s="280"/>
      <c r="P353" s="281"/>
      <c r="Q353" s="281"/>
      <c r="R353" s="282"/>
    </row>
    <row r="354" spans="1:18" x14ac:dyDescent="0.2">
      <c r="A354" s="195" t="str">
        <f>TEXT(B354,"Dddd")</f>
        <v>jueves</v>
      </c>
      <c r="B354" s="195">
        <f>+B340+1</f>
        <v>44805</v>
      </c>
      <c r="C354" s="84">
        <f t="shared" ref="C354:C383" si="49">SUM(D354:N354)</f>
        <v>0</v>
      </c>
      <c r="D354" s="85"/>
      <c r="E354" s="85"/>
      <c r="F354" s="86"/>
      <c r="G354" s="87"/>
      <c r="H354" s="86"/>
      <c r="I354" s="88"/>
      <c r="J354" s="89"/>
      <c r="K354" s="90"/>
      <c r="L354" s="91"/>
      <c r="M354" s="92"/>
      <c r="N354" s="93"/>
      <c r="O354" s="273"/>
      <c r="P354" s="274"/>
      <c r="Q354" s="274"/>
      <c r="R354" s="275"/>
    </row>
    <row r="355" spans="1:18" x14ac:dyDescent="0.2">
      <c r="A355" s="196" t="str">
        <f t="shared" ref="A355:A383" si="50">TEXT(B355,"Dddd")</f>
        <v>viernes</v>
      </c>
      <c r="B355" s="196">
        <f>+B354+1</f>
        <v>44806</v>
      </c>
      <c r="C355" s="94">
        <f t="shared" si="49"/>
        <v>0</v>
      </c>
      <c r="D355" s="95"/>
      <c r="E355" s="95"/>
      <c r="F355" s="64"/>
      <c r="G355" s="64"/>
      <c r="H355" s="64"/>
      <c r="I355" s="96"/>
      <c r="J355" s="96"/>
      <c r="K355" s="97"/>
      <c r="L355" s="98"/>
      <c r="M355" s="99"/>
      <c r="N355" s="93"/>
      <c r="O355" s="258"/>
      <c r="P355" s="259"/>
      <c r="Q355" s="259"/>
      <c r="R355" s="260"/>
    </row>
    <row r="356" spans="1:18" x14ac:dyDescent="0.2">
      <c r="A356" s="196" t="str">
        <f t="shared" si="50"/>
        <v>sábado</v>
      </c>
      <c r="B356" s="196">
        <f t="shared" ref="B356:B380" si="51">+B355+1</f>
        <v>44807</v>
      </c>
      <c r="C356" s="100">
        <f t="shared" si="49"/>
        <v>0</v>
      </c>
      <c r="D356" s="101"/>
      <c r="E356" s="101"/>
      <c r="F356" s="66"/>
      <c r="G356" s="67"/>
      <c r="H356" s="66"/>
      <c r="I356" s="102"/>
      <c r="J356" s="103"/>
      <c r="K356" s="104"/>
      <c r="L356" s="105"/>
      <c r="M356" s="106"/>
      <c r="N356" s="93"/>
      <c r="O356" s="255"/>
      <c r="P356" s="256"/>
      <c r="Q356" s="256"/>
      <c r="R356" s="257"/>
    </row>
    <row r="357" spans="1:18" x14ac:dyDescent="0.2">
      <c r="A357" s="196" t="str">
        <f t="shared" si="50"/>
        <v>domingo</v>
      </c>
      <c r="B357" s="196">
        <f t="shared" si="51"/>
        <v>44808</v>
      </c>
      <c r="C357" s="94">
        <f t="shared" si="49"/>
        <v>0</v>
      </c>
      <c r="D357" s="95"/>
      <c r="E357" s="95"/>
      <c r="F357" s="64"/>
      <c r="G357" s="64"/>
      <c r="H357" s="64"/>
      <c r="I357" s="96"/>
      <c r="J357" s="96"/>
      <c r="K357" s="97"/>
      <c r="L357" s="107"/>
      <c r="M357" s="99"/>
      <c r="N357" s="93"/>
      <c r="O357" s="258"/>
      <c r="P357" s="259"/>
      <c r="Q357" s="259"/>
      <c r="R357" s="260"/>
    </row>
    <row r="358" spans="1:18" x14ac:dyDescent="0.2">
      <c r="A358" s="196" t="str">
        <f t="shared" si="50"/>
        <v>lunes</v>
      </c>
      <c r="B358" s="196">
        <f t="shared" si="51"/>
        <v>44809</v>
      </c>
      <c r="C358" s="100">
        <f t="shared" si="49"/>
        <v>0</v>
      </c>
      <c r="D358" s="101"/>
      <c r="E358" s="101"/>
      <c r="F358" s="66"/>
      <c r="G358" s="67"/>
      <c r="H358" s="66"/>
      <c r="I358" s="102"/>
      <c r="J358" s="103"/>
      <c r="K358" s="104"/>
      <c r="L358" s="108"/>
      <c r="M358" s="106"/>
      <c r="N358" s="93"/>
      <c r="O358" s="255"/>
      <c r="P358" s="256"/>
      <c r="Q358" s="256"/>
      <c r="R358" s="257"/>
    </row>
    <row r="359" spans="1:18" x14ac:dyDescent="0.2">
      <c r="A359" s="196" t="str">
        <f t="shared" si="50"/>
        <v>martes</v>
      </c>
      <c r="B359" s="196">
        <f t="shared" si="51"/>
        <v>44810</v>
      </c>
      <c r="C359" s="94">
        <f t="shared" si="49"/>
        <v>0</v>
      </c>
      <c r="D359" s="95"/>
      <c r="E359" s="95"/>
      <c r="F359" s="64"/>
      <c r="G359" s="64"/>
      <c r="H359" s="64"/>
      <c r="I359" s="96"/>
      <c r="J359" s="96"/>
      <c r="K359" s="97"/>
      <c r="L359" s="107"/>
      <c r="M359" s="99"/>
      <c r="N359" s="93"/>
      <c r="O359" s="258"/>
      <c r="P359" s="259"/>
      <c r="Q359" s="259"/>
      <c r="R359" s="260"/>
    </row>
    <row r="360" spans="1:18" x14ac:dyDescent="0.2">
      <c r="A360" s="196" t="str">
        <f t="shared" si="50"/>
        <v>miércoles</v>
      </c>
      <c r="B360" s="196">
        <f t="shared" si="51"/>
        <v>44811</v>
      </c>
      <c r="C360" s="100">
        <f t="shared" si="49"/>
        <v>0</v>
      </c>
      <c r="D360" s="101"/>
      <c r="E360" s="101"/>
      <c r="F360" s="66"/>
      <c r="G360" s="67"/>
      <c r="H360" s="66"/>
      <c r="I360" s="102"/>
      <c r="J360" s="103"/>
      <c r="K360" s="104"/>
      <c r="L360" s="108"/>
      <c r="M360" s="106"/>
      <c r="N360" s="93"/>
      <c r="O360" s="255"/>
      <c r="P360" s="256"/>
      <c r="Q360" s="256"/>
      <c r="R360" s="257"/>
    </row>
    <row r="361" spans="1:18" x14ac:dyDescent="0.2">
      <c r="A361" s="196" t="str">
        <f t="shared" si="50"/>
        <v>jueves</v>
      </c>
      <c r="B361" s="196">
        <f t="shared" si="51"/>
        <v>44812</v>
      </c>
      <c r="C361" s="94">
        <f t="shared" si="49"/>
        <v>0</v>
      </c>
      <c r="D361" s="95"/>
      <c r="E361" s="95"/>
      <c r="F361" s="64"/>
      <c r="G361" s="64"/>
      <c r="H361" s="64"/>
      <c r="I361" s="96"/>
      <c r="J361" s="96"/>
      <c r="K361" s="97"/>
      <c r="L361" s="107"/>
      <c r="M361" s="99"/>
      <c r="N361" s="93"/>
      <c r="O361" s="258"/>
      <c r="P361" s="259"/>
      <c r="Q361" s="259"/>
      <c r="R361" s="260"/>
    </row>
    <row r="362" spans="1:18" x14ac:dyDescent="0.2">
      <c r="A362" s="196" t="str">
        <f t="shared" si="50"/>
        <v>viernes</v>
      </c>
      <c r="B362" s="196">
        <f t="shared" si="51"/>
        <v>44813</v>
      </c>
      <c r="C362" s="100">
        <f t="shared" si="49"/>
        <v>0</v>
      </c>
      <c r="D362" s="101"/>
      <c r="E362" s="101"/>
      <c r="F362" s="66"/>
      <c r="G362" s="67"/>
      <c r="H362" s="66"/>
      <c r="I362" s="102"/>
      <c r="J362" s="103"/>
      <c r="K362" s="104"/>
      <c r="L362" s="108"/>
      <c r="M362" s="106"/>
      <c r="N362" s="93"/>
      <c r="O362" s="255"/>
      <c r="P362" s="256"/>
      <c r="Q362" s="256"/>
      <c r="R362" s="257"/>
    </row>
    <row r="363" spans="1:18" x14ac:dyDescent="0.2">
      <c r="A363" s="196" t="str">
        <f t="shared" si="50"/>
        <v>sábado</v>
      </c>
      <c r="B363" s="196">
        <f t="shared" si="51"/>
        <v>44814</v>
      </c>
      <c r="C363" s="94">
        <f t="shared" si="49"/>
        <v>0</v>
      </c>
      <c r="D363" s="95"/>
      <c r="E363" s="95"/>
      <c r="F363" s="64"/>
      <c r="G363" s="64"/>
      <c r="H363" s="64"/>
      <c r="I363" s="96"/>
      <c r="J363" s="96"/>
      <c r="K363" s="97"/>
      <c r="L363" s="107"/>
      <c r="M363" s="99"/>
      <c r="N363" s="93"/>
      <c r="O363" s="258"/>
      <c r="P363" s="259"/>
      <c r="Q363" s="259"/>
      <c r="R363" s="260"/>
    </row>
    <row r="364" spans="1:18" x14ac:dyDescent="0.2">
      <c r="A364" s="196" t="str">
        <f t="shared" si="50"/>
        <v>domingo</v>
      </c>
      <c r="B364" s="196">
        <f t="shared" si="51"/>
        <v>44815</v>
      </c>
      <c r="C364" s="100">
        <f t="shared" si="49"/>
        <v>0</v>
      </c>
      <c r="D364" s="101"/>
      <c r="E364" s="67"/>
      <c r="F364" s="66"/>
      <c r="G364" s="67"/>
      <c r="H364" s="66"/>
      <c r="I364" s="102"/>
      <c r="J364" s="103"/>
      <c r="K364" s="104"/>
      <c r="L364" s="105"/>
      <c r="M364" s="106"/>
      <c r="N364" s="93"/>
      <c r="O364" s="261"/>
      <c r="P364" s="262"/>
      <c r="Q364" s="262"/>
      <c r="R364" s="263"/>
    </row>
    <row r="365" spans="1:18" x14ac:dyDescent="0.2">
      <c r="A365" s="196" t="str">
        <f t="shared" si="50"/>
        <v>lunes</v>
      </c>
      <c r="B365" s="196">
        <f t="shared" si="51"/>
        <v>44816</v>
      </c>
      <c r="C365" s="94">
        <f t="shared" si="49"/>
        <v>0</v>
      </c>
      <c r="D365" s="95"/>
      <c r="E365" s="65"/>
      <c r="F365" s="64"/>
      <c r="G365" s="64"/>
      <c r="H365" s="64"/>
      <c r="I365" s="96"/>
      <c r="J365" s="96"/>
      <c r="K365" s="97"/>
      <c r="L365" s="109"/>
      <c r="M365" s="110"/>
      <c r="N365" s="93"/>
      <c r="O365" s="258"/>
      <c r="P365" s="259"/>
      <c r="Q365" s="259"/>
      <c r="R365" s="260"/>
    </row>
    <row r="366" spans="1:18" x14ac:dyDescent="0.2">
      <c r="A366" s="196" t="str">
        <f t="shared" si="50"/>
        <v>martes</v>
      </c>
      <c r="B366" s="196">
        <f t="shared" si="51"/>
        <v>44817</v>
      </c>
      <c r="C366" s="100">
        <f t="shared" si="49"/>
        <v>0</v>
      </c>
      <c r="D366" s="101"/>
      <c r="E366" s="67"/>
      <c r="F366" s="66"/>
      <c r="G366" s="67"/>
      <c r="H366" s="66"/>
      <c r="I366" s="102"/>
      <c r="J366" s="103"/>
      <c r="K366" s="104"/>
      <c r="L366" s="108"/>
      <c r="M366" s="106"/>
      <c r="N366" s="93"/>
      <c r="O366" s="255"/>
      <c r="P366" s="256"/>
      <c r="Q366" s="256"/>
      <c r="R366" s="257"/>
    </row>
    <row r="367" spans="1:18" x14ac:dyDescent="0.2">
      <c r="A367" s="196" t="str">
        <f t="shared" si="50"/>
        <v>miércoles</v>
      </c>
      <c r="B367" s="196">
        <f t="shared" si="51"/>
        <v>44818</v>
      </c>
      <c r="C367" s="94">
        <f t="shared" si="49"/>
        <v>0</v>
      </c>
      <c r="D367" s="95"/>
      <c r="E367" s="65"/>
      <c r="F367" s="64"/>
      <c r="G367" s="64"/>
      <c r="H367" s="64"/>
      <c r="I367" s="96"/>
      <c r="J367" s="96"/>
      <c r="K367" s="97"/>
      <c r="L367" s="107"/>
      <c r="M367" s="99"/>
      <c r="N367" s="93"/>
      <c r="O367" s="258"/>
      <c r="P367" s="259"/>
      <c r="Q367" s="259"/>
      <c r="R367" s="260"/>
    </row>
    <row r="368" spans="1:18" x14ac:dyDescent="0.2">
      <c r="A368" s="196" t="str">
        <f t="shared" si="50"/>
        <v>jueves</v>
      </c>
      <c r="B368" s="196">
        <f t="shared" si="51"/>
        <v>44819</v>
      </c>
      <c r="C368" s="100">
        <f t="shared" si="49"/>
        <v>0</v>
      </c>
      <c r="D368" s="101"/>
      <c r="E368" s="67"/>
      <c r="F368" s="66"/>
      <c r="G368" s="67"/>
      <c r="H368" s="66"/>
      <c r="I368" s="102"/>
      <c r="J368" s="103"/>
      <c r="K368" s="104"/>
      <c r="L368" s="108"/>
      <c r="M368" s="106"/>
      <c r="N368" s="93"/>
      <c r="O368" s="255"/>
      <c r="P368" s="256"/>
      <c r="Q368" s="256"/>
      <c r="R368" s="257"/>
    </row>
    <row r="369" spans="1:18" x14ac:dyDescent="0.2">
      <c r="A369" s="196" t="str">
        <f t="shared" si="50"/>
        <v>viernes</v>
      </c>
      <c r="B369" s="196">
        <f t="shared" si="51"/>
        <v>44820</v>
      </c>
      <c r="C369" s="94">
        <f t="shared" si="49"/>
        <v>0</v>
      </c>
      <c r="D369" s="95"/>
      <c r="E369" s="65"/>
      <c r="F369" s="64"/>
      <c r="G369" s="64"/>
      <c r="H369" s="64"/>
      <c r="I369" s="96"/>
      <c r="J369" s="96"/>
      <c r="K369" s="97"/>
      <c r="L369" s="98"/>
      <c r="M369" s="110"/>
      <c r="N369" s="93"/>
      <c r="O369" s="258"/>
      <c r="P369" s="259"/>
      <c r="Q369" s="259"/>
      <c r="R369" s="260"/>
    </row>
    <row r="370" spans="1:18" x14ac:dyDescent="0.2">
      <c r="A370" s="196" t="str">
        <f t="shared" si="50"/>
        <v>sábado</v>
      </c>
      <c r="B370" s="196">
        <f t="shared" si="51"/>
        <v>44821</v>
      </c>
      <c r="C370" s="100">
        <f t="shared" si="49"/>
        <v>0</v>
      </c>
      <c r="D370" s="101"/>
      <c r="E370" s="111"/>
      <c r="F370" s="66"/>
      <c r="G370" s="67"/>
      <c r="H370" s="66"/>
      <c r="I370" s="102"/>
      <c r="J370" s="103"/>
      <c r="K370" s="104"/>
      <c r="L370" s="105"/>
      <c r="M370" s="106"/>
      <c r="N370" s="93"/>
      <c r="O370" s="255"/>
      <c r="P370" s="256"/>
      <c r="Q370" s="256"/>
      <c r="R370" s="257"/>
    </row>
    <row r="371" spans="1:18" x14ac:dyDescent="0.2">
      <c r="A371" s="196" t="str">
        <f t="shared" si="50"/>
        <v>domingo</v>
      </c>
      <c r="B371" s="196">
        <f t="shared" si="51"/>
        <v>44822</v>
      </c>
      <c r="C371" s="94">
        <f t="shared" si="49"/>
        <v>0</v>
      </c>
      <c r="D371" s="95"/>
      <c r="E371" s="95"/>
      <c r="F371" s="64"/>
      <c r="G371" s="64"/>
      <c r="H371" s="64"/>
      <c r="I371" s="96"/>
      <c r="J371" s="96"/>
      <c r="K371" s="97"/>
      <c r="L371" s="107"/>
      <c r="M371" s="99"/>
      <c r="N371" s="93"/>
      <c r="O371" s="258"/>
      <c r="P371" s="259"/>
      <c r="Q371" s="259"/>
      <c r="R371" s="260"/>
    </row>
    <row r="372" spans="1:18" x14ac:dyDescent="0.2">
      <c r="A372" s="196" t="str">
        <f t="shared" si="50"/>
        <v>lunes</v>
      </c>
      <c r="B372" s="196">
        <f t="shared" si="51"/>
        <v>44823</v>
      </c>
      <c r="C372" s="100">
        <f t="shared" si="49"/>
        <v>0</v>
      </c>
      <c r="D372" s="101"/>
      <c r="E372" s="101"/>
      <c r="F372" s="66"/>
      <c r="G372" s="67"/>
      <c r="H372" s="66"/>
      <c r="I372" s="102"/>
      <c r="J372" s="103"/>
      <c r="K372" s="104"/>
      <c r="L372" s="108"/>
      <c r="M372" s="106"/>
      <c r="N372" s="93"/>
      <c r="O372" s="255"/>
      <c r="P372" s="256"/>
      <c r="Q372" s="256"/>
      <c r="R372" s="257"/>
    </row>
    <row r="373" spans="1:18" x14ac:dyDescent="0.2">
      <c r="A373" s="196" t="str">
        <f t="shared" si="50"/>
        <v>martes</v>
      </c>
      <c r="B373" s="196">
        <f t="shared" si="51"/>
        <v>44824</v>
      </c>
      <c r="C373" s="94">
        <f t="shared" si="49"/>
        <v>0</v>
      </c>
      <c r="D373" s="95"/>
      <c r="E373" s="95"/>
      <c r="F373" s="64"/>
      <c r="G373" s="64"/>
      <c r="H373" s="64"/>
      <c r="I373" s="96"/>
      <c r="J373" s="96"/>
      <c r="K373" s="97"/>
      <c r="L373" s="107"/>
      <c r="M373" s="99"/>
      <c r="N373" s="93"/>
      <c r="O373" s="258"/>
      <c r="P373" s="259"/>
      <c r="Q373" s="259"/>
      <c r="R373" s="260"/>
    </row>
    <row r="374" spans="1:18" x14ac:dyDescent="0.2">
      <c r="A374" s="196" t="str">
        <f t="shared" si="50"/>
        <v>miércoles</v>
      </c>
      <c r="B374" s="196">
        <f t="shared" si="51"/>
        <v>44825</v>
      </c>
      <c r="C374" s="100">
        <f t="shared" si="49"/>
        <v>0</v>
      </c>
      <c r="D374" s="101"/>
      <c r="E374" s="101"/>
      <c r="F374" s="66"/>
      <c r="G374" s="67"/>
      <c r="H374" s="66"/>
      <c r="I374" s="102"/>
      <c r="J374" s="103"/>
      <c r="K374" s="104"/>
      <c r="L374" s="108"/>
      <c r="M374" s="106"/>
      <c r="N374" s="93"/>
      <c r="O374" s="255"/>
      <c r="P374" s="256"/>
      <c r="Q374" s="256"/>
      <c r="R374" s="257"/>
    </row>
    <row r="375" spans="1:18" x14ac:dyDescent="0.2">
      <c r="A375" s="196" t="str">
        <f t="shared" si="50"/>
        <v>jueves</v>
      </c>
      <c r="B375" s="196">
        <f t="shared" si="51"/>
        <v>44826</v>
      </c>
      <c r="C375" s="94">
        <f t="shared" si="49"/>
        <v>0</v>
      </c>
      <c r="D375" s="95"/>
      <c r="E375" s="95"/>
      <c r="F375" s="64"/>
      <c r="G375" s="64"/>
      <c r="H375" s="64"/>
      <c r="I375" s="96"/>
      <c r="J375" s="96"/>
      <c r="K375" s="97"/>
      <c r="L375" s="109"/>
      <c r="M375" s="99"/>
      <c r="N375" s="93"/>
      <c r="O375" s="258"/>
      <c r="P375" s="259"/>
      <c r="Q375" s="259"/>
      <c r="R375" s="260"/>
    </row>
    <row r="376" spans="1:18" x14ac:dyDescent="0.2">
      <c r="A376" s="196" t="str">
        <f t="shared" si="50"/>
        <v>viernes</v>
      </c>
      <c r="B376" s="196">
        <f t="shared" si="51"/>
        <v>44827</v>
      </c>
      <c r="C376" s="100">
        <f t="shared" si="49"/>
        <v>0</v>
      </c>
      <c r="D376" s="101"/>
      <c r="E376" s="101"/>
      <c r="F376" s="66"/>
      <c r="G376" s="67"/>
      <c r="H376" s="66"/>
      <c r="I376" s="102"/>
      <c r="J376" s="103"/>
      <c r="K376" s="104"/>
      <c r="L376" s="108"/>
      <c r="M376" s="106"/>
      <c r="N376" s="93"/>
      <c r="O376" s="261"/>
      <c r="P376" s="262"/>
      <c r="Q376" s="262"/>
      <c r="R376" s="263"/>
    </row>
    <row r="377" spans="1:18" x14ac:dyDescent="0.2">
      <c r="A377" s="196" t="str">
        <f t="shared" si="50"/>
        <v>sábado</v>
      </c>
      <c r="B377" s="196">
        <f t="shared" si="51"/>
        <v>44828</v>
      </c>
      <c r="C377" s="94">
        <f t="shared" si="49"/>
        <v>0</v>
      </c>
      <c r="D377" s="112"/>
      <c r="E377" s="112"/>
      <c r="F377" s="64"/>
      <c r="G377" s="64"/>
      <c r="H377" s="64"/>
      <c r="I377" s="96"/>
      <c r="J377" s="96"/>
      <c r="K377" s="97"/>
      <c r="L377" s="93"/>
      <c r="M377" s="99"/>
      <c r="N377" s="93"/>
      <c r="O377" s="258"/>
      <c r="P377" s="259"/>
      <c r="Q377" s="259"/>
      <c r="R377" s="260"/>
    </row>
    <row r="378" spans="1:18" x14ac:dyDescent="0.2">
      <c r="A378" s="196" t="str">
        <f t="shared" si="50"/>
        <v>domingo</v>
      </c>
      <c r="B378" s="196">
        <f t="shared" si="51"/>
        <v>44829</v>
      </c>
      <c r="C378" s="100">
        <f t="shared" si="49"/>
        <v>0</v>
      </c>
      <c r="D378" s="113"/>
      <c r="E378" s="67"/>
      <c r="F378" s="66"/>
      <c r="G378" s="67"/>
      <c r="H378" s="66"/>
      <c r="I378" s="102"/>
      <c r="J378" s="103"/>
      <c r="K378" s="104"/>
      <c r="L378" s="108"/>
      <c r="M378" s="106"/>
      <c r="N378" s="93"/>
      <c r="O378" s="255"/>
      <c r="P378" s="256"/>
      <c r="Q378" s="256"/>
      <c r="R378" s="257"/>
    </row>
    <row r="379" spans="1:18" x14ac:dyDescent="0.2">
      <c r="A379" s="196" t="str">
        <f t="shared" si="50"/>
        <v>lunes</v>
      </c>
      <c r="B379" s="196">
        <f t="shared" si="51"/>
        <v>44830</v>
      </c>
      <c r="C379" s="94">
        <f t="shared" si="49"/>
        <v>0</v>
      </c>
      <c r="D379" s="95"/>
      <c r="E379" s="95"/>
      <c r="F379" s="64"/>
      <c r="G379" s="64"/>
      <c r="H379" s="64"/>
      <c r="I379" s="96"/>
      <c r="J379" s="96"/>
      <c r="K379" s="97"/>
      <c r="L379" s="107"/>
      <c r="M379" s="99"/>
      <c r="N379" s="93"/>
      <c r="O379" s="258"/>
      <c r="P379" s="259"/>
      <c r="Q379" s="259"/>
      <c r="R379" s="260"/>
    </row>
    <row r="380" spans="1:18" x14ac:dyDescent="0.2">
      <c r="A380" s="196" t="str">
        <f t="shared" si="50"/>
        <v>martes</v>
      </c>
      <c r="B380" s="196">
        <f t="shared" si="51"/>
        <v>44831</v>
      </c>
      <c r="C380" s="100">
        <f t="shared" si="49"/>
        <v>0</v>
      </c>
      <c r="D380" s="113"/>
      <c r="E380" s="67"/>
      <c r="F380" s="66"/>
      <c r="G380" s="67"/>
      <c r="H380" s="66"/>
      <c r="I380" s="102"/>
      <c r="J380" s="103"/>
      <c r="K380" s="104"/>
      <c r="L380" s="108"/>
      <c r="M380" s="106"/>
      <c r="N380" s="93"/>
      <c r="O380" s="255"/>
      <c r="P380" s="256"/>
      <c r="Q380" s="256"/>
      <c r="R380" s="257"/>
    </row>
    <row r="381" spans="1:18" x14ac:dyDescent="0.2">
      <c r="A381" s="196" t="str">
        <f t="shared" si="50"/>
        <v>miércoles</v>
      </c>
      <c r="B381" s="196">
        <f>+B380+1</f>
        <v>44832</v>
      </c>
      <c r="C381" s="94">
        <f t="shared" si="49"/>
        <v>0</v>
      </c>
      <c r="D381" s="95"/>
      <c r="E381" s="95"/>
      <c r="F381" s="64"/>
      <c r="G381" s="64"/>
      <c r="H381" s="64"/>
      <c r="I381" s="96"/>
      <c r="J381" s="96"/>
      <c r="K381" s="97"/>
      <c r="L381" s="107"/>
      <c r="M381" s="99"/>
      <c r="N381" s="93"/>
      <c r="O381" s="258"/>
      <c r="P381" s="259"/>
      <c r="Q381" s="259"/>
      <c r="R381" s="260"/>
    </row>
    <row r="382" spans="1:18" x14ac:dyDescent="0.2">
      <c r="A382" s="196" t="str">
        <f t="shared" si="50"/>
        <v>jueves</v>
      </c>
      <c r="B382" s="196">
        <f>+B381+1</f>
        <v>44833</v>
      </c>
      <c r="C382" s="100">
        <f t="shared" si="49"/>
        <v>0</v>
      </c>
      <c r="D382" s="113"/>
      <c r="E382" s="67"/>
      <c r="F382" s="66"/>
      <c r="G382" s="67"/>
      <c r="H382" s="66"/>
      <c r="I382" s="102"/>
      <c r="J382" s="103"/>
      <c r="K382" s="104"/>
      <c r="L382" s="108"/>
      <c r="M382" s="106"/>
      <c r="N382" s="93"/>
      <c r="O382" s="255"/>
      <c r="P382" s="256"/>
      <c r="Q382" s="256"/>
      <c r="R382" s="257"/>
    </row>
    <row r="383" spans="1:18" ht="13.5" thickBot="1" x14ac:dyDescent="0.25">
      <c r="A383" s="197" t="str">
        <f t="shared" si="50"/>
        <v>viernes</v>
      </c>
      <c r="B383" s="197">
        <f>+B382+1</f>
        <v>44834</v>
      </c>
      <c r="C383" s="114">
        <f t="shared" si="49"/>
        <v>0</v>
      </c>
      <c r="D383" s="112"/>
      <c r="E383" s="112"/>
      <c r="F383" s="64"/>
      <c r="G383" s="64"/>
      <c r="H383" s="64"/>
      <c r="I383" s="96"/>
      <c r="J383" s="96"/>
      <c r="K383" s="97"/>
      <c r="L383" s="109"/>
      <c r="M383" s="97"/>
      <c r="N383" s="93"/>
      <c r="O383" s="252"/>
      <c r="P383" s="253"/>
      <c r="Q383" s="253"/>
      <c r="R383" s="254"/>
    </row>
    <row r="384" spans="1:18" ht="16.5" customHeight="1" thickBot="1" x14ac:dyDescent="0.25">
      <c r="A384" s="25"/>
      <c r="B384" s="283" t="s">
        <v>16</v>
      </c>
      <c r="C384" s="272"/>
      <c r="D384" s="115" t="s">
        <v>14</v>
      </c>
      <c r="E384" s="116" t="s">
        <v>15</v>
      </c>
      <c r="F384" s="117" t="s">
        <v>11</v>
      </c>
      <c r="G384" s="117" t="s">
        <v>12</v>
      </c>
      <c r="H384" s="117" t="s">
        <v>43</v>
      </c>
      <c r="I384" s="118" t="s">
        <v>42</v>
      </c>
      <c r="J384" s="118" t="s">
        <v>13</v>
      </c>
      <c r="K384" s="119" t="s">
        <v>3</v>
      </c>
      <c r="L384" s="115" t="s">
        <v>30</v>
      </c>
      <c r="M384" s="119" t="s">
        <v>31</v>
      </c>
      <c r="N384" s="20"/>
      <c r="O384" s="234"/>
      <c r="P384" s="234"/>
      <c r="Q384" s="234"/>
      <c r="R384" s="234"/>
    </row>
    <row r="385" spans="1:18" ht="16.5" customHeight="1" thickBot="1" x14ac:dyDescent="0.25">
      <c r="A385" s="25"/>
      <c r="B385" s="230">
        <f>SUM(C354:C383)</f>
        <v>0</v>
      </c>
      <c r="C385" s="231"/>
      <c r="D385" s="137">
        <f t="shared" ref="D385:M385" si="52">SUM(D354:D383)</f>
        <v>0</v>
      </c>
      <c r="E385" s="138">
        <f t="shared" si="52"/>
        <v>0</v>
      </c>
      <c r="F385" s="139">
        <f t="shared" si="52"/>
        <v>0</v>
      </c>
      <c r="G385" s="139">
        <f t="shared" si="52"/>
        <v>0</v>
      </c>
      <c r="H385" s="139">
        <f t="shared" si="52"/>
        <v>0</v>
      </c>
      <c r="I385" s="139">
        <f t="shared" si="52"/>
        <v>0</v>
      </c>
      <c r="J385" s="139">
        <f t="shared" si="52"/>
        <v>0</v>
      </c>
      <c r="K385" s="140">
        <f t="shared" si="52"/>
        <v>0</v>
      </c>
      <c r="L385" s="137">
        <f t="shared" si="52"/>
        <v>0</v>
      </c>
      <c r="M385" s="140">
        <f t="shared" si="52"/>
        <v>0</v>
      </c>
      <c r="N385" s="22"/>
      <c r="O385" s="83"/>
      <c r="R385" s="83"/>
    </row>
    <row r="386" spans="1:18" ht="16.5" customHeight="1" thickBot="1" x14ac:dyDescent="0.25">
      <c r="A386" s="25"/>
      <c r="B386" s="232" t="s">
        <v>17</v>
      </c>
      <c r="C386" s="233"/>
      <c r="D386" s="132"/>
      <c r="E386" s="20"/>
      <c r="F386" s="20"/>
      <c r="G386" s="20"/>
      <c r="H386" s="20"/>
      <c r="I386" s="20"/>
      <c r="J386" s="20"/>
      <c r="K386" s="133"/>
      <c r="L386" s="134"/>
      <c r="M386" s="135"/>
      <c r="N386" s="120"/>
      <c r="O386" s="276" t="s">
        <v>53</v>
      </c>
      <c r="P386" s="277"/>
    </row>
    <row r="387" spans="1:18" ht="16.5" customHeight="1" thickBot="1" x14ac:dyDescent="0.25">
      <c r="A387" s="25"/>
      <c r="B387" s="235">
        <f>SUM(D387:M387)</f>
        <v>880</v>
      </c>
      <c r="C387" s="236"/>
      <c r="D387" s="123">
        <v>300</v>
      </c>
      <c r="E387" s="141">
        <v>100</v>
      </c>
      <c r="F387" s="121">
        <v>50</v>
      </c>
      <c r="G387" s="121">
        <v>70</v>
      </c>
      <c r="H387" s="121">
        <v>20</v>
      </c>
      <c r="I387" s="122">
        <v>80</v>
      </c>
      <c r="J387" s="122">
        <v>40</v>
      </c>
      <c r="K387" s="142">
        <v>20</v>
      </c>
      <c r="L387" s="123">
        <v>100</v>
      </c>
      <c r="M387" s="142">
        <v>100</v>
      </c>
      <c r="N387" s="124"/>
      <c r="O387" s="237">
        <f>+'Situación general'!L23-'Situación general'!L25-'Situación general'!L33-'Situación general'!L42</f>
        <v>0</v>
      </c>
      <c r="P387" s="238"/>
    </row>
    <row r="388" spans="1:18" ht="16.5" customHeight="1" thickBot="1" x14ac:dyDescent="0.25">
      <c r="A388" s="25"/>
      <c r="B388" s="264" t="s">
        <v>51</v>
      </c>
      <c r="C388" s="265"/>
      <c r="D388" s="125"/>
      <c r="E388" s="125"/>
      <c r="F388" s="125"/>
      <c r="G388" s="125"/>
      <c r="H388" s="125"/>
      <c r="I388" s="125"/>
      <c r="J388" s="125"/>
      <c r="K388" s="125"/>
      <c r="L388" s="125"/>
      <c r="M388" s="136"/>
      <c r="N388" s="125"/>
      <c r="O388" s="24"/>
      <c r="P388" s="24"/>
      <c r="Q388" s="126"/>
      <c r="R388" s="24"/>
    </row>
    <row r="389" spans="1:18" ht="16.5" customHeight="1" x14ac:dyDescent="0.2">
      <c r="A389" s="25"/>
      <c r="B389" s="266">
        <f>+B387-B385</f>
        <v>880</v>
      </c>
      <c r="C389" s="267"/>
      <c r="D389" s="146">
        <f>+D387-D385</f>
        <v>300</v>
      </c>
      <c r="E389" s="147">
        <f>+E387-E385</f>
        <v>100</v>
      </c>
      <c r="F389" s="147">
        <f t="shared" ref="F389:M389" si="53">+F387-F385</f>
        <v>50</v>
      </c>
      <c r="G389" s="147">
        <f t="shared" si="53"/>
        <v>70</v>
      </c>
      <c r="H389" s="147">
        <f t="shared" si="53"/>
        <v>20</v>
      </c>
      <c r="I389" s="147">
        <f t="shared" si="53"/>
        <v>80</v>
      </c>
      <c r="J389" s="147">
        <f t="shared" si="53"/>
        <v>40</v>
      </c>
      <c r="K389" s="148">
        <f t="shared" si="53"/>
        <v>20</v>
      </c>
      <c r="L389" s="146">
        <f t="shared" si="53"/>
        <v>100</v>
      </c>
      <c r="M389" s="148">
        <f t="shared" si="53"/>
        <v>100</v>
      </c>
      <c r="N389" s="127"/>
      <c r="O389" s="24"/>
      <c r="P389" s="128"/>
      <c r="Q389" s="129"/>
      <c r="R389" s="24"/>
    </row>
    <row r="390" spans="1:18" ht="16.5" customHeight="1" thickBot="1" x14ac:dyDescent="0.25">
      <c r="A390" s="25"/>
      <c r="B390" s="224" t="s">
        <v>52</v>
      </c>
      <c r="C390" s="225"/>
      <c r="D390" s="143">
        <f t="shared" ref="D390:M390" si="54">+D385/D387</f>
        <v>0</v>
      </c>
      <c r="E390" s="144">
        <f t="shared" si="54"/>
        <v>0</v>
      </c>
      <c r="F390" s="144">
        <f t="shared" si="54"/>
        <v>0</v>
      </c>
      <c r="G390" s="144">
        <f t="shared" si="54"/>
        <v>0</v>
      </c>
      <c r="H390" s="144">
        <f t="shared" si="54"/>
        <v>0</v>
      </c>
      <c r="I390" s="144">
        <f t="shared" si="54"/>
        <v>0</v>
      </c>
      <c r="J390" s="144">
        <f t="shared" si="54"/>
        <v>0</v>
      </c>
      <c r="K390" s="145">
        <f t="shared" si="54"/>
        <v>0</v>
      </c>
      <c r="L390" s="143">
        <f t="shared" si="54"/>
        <v>0</v>
      </c>
      <c r="M390" s="145">
        <f t="shared" si="54"/>
        <v>0</v>
      </c>
      <c r="N390" s="130"/>
      <c r="O390" s="24"/>
      <c r="R390" s="24"/>
    </row>
    <row r="393" spans="1:18" ht="23.25" x14ac:dyDescent="0.2">
      <c r="A393" s="223" t="s">
        <v>136</v>
      </c>
      <c r="B393" s="223"/>
      <c r="C393" s="223"/>
      <c r="D393" s="223"/>
      <c r="E393" s="223"/>
      <c r="F393" s="223"/>
      <c r="G393" s="223"/>
      <c r="H393" s="223"/>
      <c r="I393" s="223"/>
      <c r="J393" s="223"/>
      <c r="K393" s="223"/>
      <c r="L393" s="223"/>
      <c r="M393" s="223"/>
      <c r="N393" s="223"/>
      <c r="O393" s="24"/>
      <c r="P393" s="24"/>
      <c r="Q393" s="24"/>
      <c r="R393" s="24"/>
    </row>
    <row r="394" spans="1:18" ht="6.75" customHeight="1" thickBot="1" x14ac:dyDescent="0.25">
      <c r="A394" s="193"/>
      <c r="B394" s="193"/>
      <c r="C394" s="79"/>
      <c r="D394" s="79"/>
      <c r="E394" s="79"/>
      <c r="F394" s="79"/>
      <c r="G394" s="80"/>
      <c r="H394" s="24"/>
      <c r="I394" s="24"/>
      <c r="J394" s="24"/>
      <c r="K394" s="81"/>
      <c r="L394" s="81"/>
      <c r="M394" s="81"/>
      <c r="N394" s="82"/>
      <c r="O394" s="81"/>
      <c r="P394" s="24"/>
      <c r="Q394" s="81"/>
      <c r="R394" s="81"/>
    </row>
    <row r="395" spans="1:18" x14ac:dyDescent="0.2">
      <c r="A395" s="194"/>
      <c r="B395" s="194"/>
      <c r="C395" s="248" t="s">
        <v>10</v>
      </c>
      <c r="D395" s="250" t="s">
        <v>8</v>
      </c>
      <c r="E395" s="251"/>
      <c r="F395" s="240" t="s">
        <v>11</v>
      </c>
      <c r="G395" s="240" t="s">
        <v>12</v>
      </c>
      <c r="H395" s="240" t="s">
        <v>43</v>
      </c>
      <c r="I395" s="240" t="s">
        <v>42</v>
      </c>
      <c r="J395" s="240" t="s">
        <v>13</v>
      </c>
      <c r="K395" s="228" t="s">
        <v>3</v>
      </c>
      <c r="L395" s="226" t="s">
        <v>30</v>
      </c>
      <c r="M395" s="228" t="s">
        <v>31</v>
      </c>
      <c r="N395" s="20"/>
      <c r="O395" s="242" t="s">
        <v>64</v>
      </c>
      <c r="P395" s="278"/>
      <c r="Q395" s="278"/>
      <c r="R395" s="279"/>
    </row>
    <row r="396" spans="1:18" ht="13.5" thickBot="1" x14ac:dyDescent="0.25">
      <c r="A396" s="194"/>
      <c r="B396" s="194"/>
      <c r="C396" s="249"/>
      <c r="D396" s="18" t="s">
        <v>14</v>
      </c>
      <c r="E396" s="19" t="s">
        <v>15</v>
      </c>
      <c r="F396" s="241"/>
      <c r="G396" s="241"/>
      <c r="H396" s="241"/>
      <c r="I396" s="241"/>
      <c r="J396" s="241"/>
      <c r="K396" s="229"/>
      <c r="L396" s="227"/>
      <c r="M396" s="229"/>
      <c r="N396" s="20"/>
      <c r="O396" s="280"/>
      <c r="P396" s="281"/>
      <c r="Q396" s="281"/>
      <c r="R396" s="282"/>
    </row>
    <row r="397" spans="1:18" x14ac:dyDescent="0.2">
      <c r="A397" s="195" t="str">
        <f>TEXT(B397,"Dddd")</f>
        <v>sábado</v>
      </c>
      <c r="B397" s="195">
        <f>+B383+1</f>
        <v>44835</v>
      </c>
      <c r="C397" s="84">
        <f t="shared" ref="C397:C427" si="55">SUM(D397:N397)</f>
        <v>0</v>
      </c>
      <c r="D397" s="85"/>
      <c r="E397" s="85"/>
      <c r="F397" s="86"/>
      <c r="G397" s="87"/>
      <c r="H397" s="86"/>
      <c r="I397" s="88"/>
      <c r="J397" s="89"/>
      <c r="K397" s="90"/>
      <c r="L397" s="91"/>
      <c r="M397" s="92"/>
      <c r="N397" s="93"/>
      <c r="O397" s="273"/>
      <c r="P397" s="274"/>
      <c r="Q397" s="274"/>
      <c r="R397" s="275"/>
    </row>
    <row r="398" spans="1:18" x14ac:dyDescent="0.2">
      <c r="A398" s="196" t="str">
        <f t="shared" ref="A398:A426" si="56">TEXT(B398,"Dddd")</f>
        <v>domingo</v>
      </c>
      <c r="B398" s="196">
        <f>+B397+1</f>
        <v>44836</v>
      </c>
      <c r="C398" s="94">
        <f t="shared" si="55"/>
        <v>0</v>
      </c>
      <c r="D398" s="95"/>
      <c r="E398" s="95"/>
      <c r="F398" s="64"/>
      <c r="G398" s="64"/>
      <c r="H398" s="64"/>
      <c r="I398" s="96"/>
      <c r="J398" s="96"/>
      <c r="K398" s="97"/>
      <c r="L398" s="98"/>
      <c r="M398" s="99"/>
      <c r="N398" s="93"/>
      <c r="O398" s="258"/>
      <c r="P398" s="259"/>
      <c r="Q398" s="259"/>
      <c r="R398" s="260"/>
    </row>
    <row r="399" spans="1:18" x14ac:dyDescent="0.2">
      <c r="A399" s="196" t="str">
        <f t="shared" si="56"/>
        <v>lunes</v>
      </c>
      <c r="B399" s="196">
        <f t="shared" ref="B399:B423" si="57">+B398+1</f>
        <v>44837</v>
      </c>
      <c r="C399" s="100">
        <f t="shared" si="55"/>
        <v>0</v>
      </c>
      <c r="D399" s="101"/>
      <c r="E399" s="101"/>
      <c r="F399" s="66"/>
      <c r="G399" s="67"/>
      <c r="H399" s="66"/>
      <c r="I399" s="102"/>
      <c r="J399" s="103"/>
      <c r="K399" s="104"/>
      <c r="L399" s="105"/>
      <c r="M399" s="106"/>
      <c r="N399" s="93"/>
      <c r="O399" s="255"/>
      <c r="P399" s="256"/>
      <c r="Q399" s="256"/>
      <c r="R399" s="257"/>
    </row>
    <row r="400" spans="1:18" x14ac:dyDescent="0.2">
      <c r="A400" s="196" t="str">
        <f t="shared" si="56"/>
        <v>martes</v>
      </c>
      <c r="B400" s="196">
        <f t="shared" si="57"/>
        <v>44838</v>
      </c>
      <c r="C400" s="94">
        <f t="shared" si="55"/>
        <v>0</v>
      </c>
      <c r="D400" s="95"/>
      <c r="E400" s="95"/>
      <c r="F400" s="64"/>
      <c r="G400" s="64"/>
      <c r="H400" s="64"/>
      <c r="I400" s="96"/>
      <c r="J400" s="96"/>
      <c r="K400" s="97"/>
      <c r="L400" s="107"/>
      <c r="M400" s="99"/>
      <c r="N400" s="93"/>
      <c r="O400" s="258"/>
      <c r="P400" s="259"/>
      <c r="Q400" s="259"/>
      <c r="R400" s="260"/>
    </row>
    <row r="401" spans="1:18" x14ac:dyDescent="0.2">
      <c r="A401" s="196" t="str">
        <f t="shared" si="56"/>
        <v>miércoles</v>
      </c>
      <c r="B401" s="196">
        <f t="shared" si="57"/>
        <v>44839</v>
      </c>
      <c r="C401" s="100">
        <f t="shared" si="55"/>
        <v>0</v>
      </c>
      <c r="D401" s="101"/>
      <c r="E401" s="101"/>
      <c r="F401" s="66"/>
      <c r="G401" s="67"/>
      <c r="H401" s="66"/>
      <c r="I401" s="102"/>
      <c r="J401" s="103"/>
      <c r="K401" s="104"/>
      <c r="L401" s="108"/>
      <c r="M401" s="106"/>
      <c r="N401" s="93"/>
      <c r="O401" s="255"/>
      <c r="P401" s="256"/>
      <c r="Q401" s="256"/>
      <c r="R401" s="257"/>
    </row>
    <row r="402" spans="1:18" x14ac:dyDescent="0.2">
      <c r="A402" s="196" t="str">
        <f t="shared" si="56"/>
        <v>jueves</v>
      </c>
      <c r="B402" s="196">
        <f t="shared" si="57"/>
        <v>44840</v>
      </c>
      <c r="C402" s="94">
        <f t="shared" si="55"/>
        <v>0</v>
      </c>
      <c r="D402" s="95"/>
      <c r="E402" s="95"/>
      <c r="F402" s="64"/>
      <c r="G402" s="64"/>
      <c r="H402" s="64"/>
      <c r="I402" s="96"/>
      <c r="J402" s="96"/>
      <c r="K402" s="97"/>
      <c r="L402" s="107"/>
      <c r="M402" s="99"/>
      <c r="N402" s="93"/>
      <c r="O402" s="258"/>
      <c r="P402" s="259"/>
      <c r="Q402" s="259"/>
      <c r="R402" s="260"/>
    </row>
    <row r="403" spans="1:18" x14ac:dyDescent="0.2">
      <c r="A403" s="196" t="str">
        <f t="shared" si="56"/>
        <v>viernes</v>
      </c>
      <c r="B403" s="196">
        <f t="shared" si="57"/>
        <v>44841</v>
      </c>
      <c r="C403" s="100">
        <f t="shared" si="55"/>
        <v>0</v>
      </c>
      <c r="D403" s="101"/>
      <c r="E403" s="101"/>
      <c r="F403" s="66"/>
      <c r="G403" s="67"/>
      <c r="H403" s="66"/>
      <c r="I403" s="102"/>
      <c r="J403" s="103"/>
      <c r="K403" s="104"/>
      <c r="L403" s="108"/>
      <c r="M403" s="106"/>
      <c r="N403" s="93"/>
      <c r="O403" s="255"/>
      <c r="P403" s="256"/>
      <c r="Q403" s="256"/>
      <c r="R403" s="257"/>
    </row>
    <row r="404" spans="1:18" x14ac:dyDescent="0.2">
      <c r="A404" s="196" t="str">
        <f t="shared" si="56"/>
        <v>sábado</v>
      </c>
      <c r="B404" s="196">
        <f t="shared" si="57"/>
        <v>44842</v>
      </c>
      <c r="C404" s="94">
        <f t="shared" si="55"/>
        <v>0</v>
      </c>
      <c r="D404" s="95"/>
      <c r="E404" s="95"/>
      <c r="F404" s="64"/>
      <c r="G404" s="64"/>
      <c r="H404" s="64"/>
      <c r="I404" s="96"/>
      <c r="J404" s="96"/>
      <c r="K404" s="97"/>
      <c r="L404" s="107"/>
      <c r="M404" s="99"/>
      <c r="N404" s="93"/>
      <c r="O404" s="258"/>
      <c r="P404" s="259"/>
      <c r="Q404" s="259"/>
      <c r="R404" s="260"/>
    </row>
    <row r="405" spans="1:18" x14ac:dyDescent="0.2">
      <c r="A405" s="196" t="str">
        <f t="shared" si="56"/>
        <v>domingo</v>
      </c>
      <c r="B405" s="196">
        <f t="shared" si="57"/>
        <v>44843</v>
      </c>
      <c r="C405" s="100">
        <f t="shared" si="55"/>
        <v>0</v>
      </c>
      <c r="D405" s="101"/>
      <c r="E405" s="101"/>
      <c r="F405" s="66"/>
      <c r="G405" s="67"/>
      <c r="H405" s="66"/>
      <c r="I405" s="102"/>
      <c r="J405" s="103"/>
      <c r="K405" s="104"/>
      <c r="L405" s="108"/>
      <c r="M405" s="106"/>
      <c r="N405" s="93"/>
      <c r="O405" s="255"/>
      <c r="P405" s="256"/>
      <c r="Q405" s="256"/>
      <c r="R405" s="257"/>
    </row>
    <row r="406" spans="1:18" x14ac:dyDescent="0.2">
      <c r="A406" s="196" t="str">
        <f t="shared" si="56"/>
        <v>lunes</v>
      </c>
      <c r="B406" s="196">
        <f t="shared" si="57"/>
        <v>44844</v>
      </c>
      <c r="C406" s="94">
        <f t="shared" si="55"/>
        <v>0</v>
      </c>
      <c r="D406" s="95"/>
      <c r="E406" s="95"/>
      <c r="F406" s="64"/>
      <c r="G406" s="64"/>
      <c r="H406" s="64"/>
      <c r="I406" s="96"/>
      <c r="J406" s="96"/>
      <c r="K406" s="97"/>
      <c r="L406" s="107"/>
      <c r="M406" s="99"/>
      <c r="N406" s="93"/>
      <c r="O406" s="258"/>
      <c r="P406" s="259"/>
      <c r="Q406" s="259"/>
      <c r="R406" s="260"/>
    </row>
    <row r="407" spans="1:18" x14ac:dyDescent="0.2">
      <c r="A407" s="196" t="str">
        <f t="shared" si="56"/>
        <v>martes</v>
      </c>
      <c r="B407" s="196">
        <f t="shared" si="57"/>
        <v>44845</v>
      </c>
      <c r="C407" s="100">
        <f t="shared" si="55"/>
        <v>0</v>
      </c>
      <c r="D407" s="101"/>
      <c r="E407" s="67"/>
      <c r="F407" s="66"/>
      <c r="G407" s="67"/>
      <c r="H407" s="66"/>
      <c r="I407" s="102"/>
      <c r="J407" s="103"/>
      <c r="K407" s="104"/>
      <c r="L407" s="105"/>
      <c r="M407" s="106"/>
      <c r="N407" s="93"/>
      <c r="O407" s="261"/>
      <c r="P407" s="262"/>
      <c r="Q407" s="262"/>
      <c r="R407" s="263"/>
    </row>
    <row r="408" spans="1:18" x14ac:dyDescent="0.2">
      <c r="A408" s="196" t="str">
        <f t="shared" si="56"/>
        <v>miércoles</v>
      </c>
      <c r="B408" s="196">
        <f t="shared" si="57"/>
        <v>44846</v>
      </c>
      <c r="C408" s="94">
        <f t="shared" si="55"/>
        <v>0</v>
      </c>
      <c r="D408" s="95"/>
      <c r="E408" s="65"/>
      <c r="F408" s="64"/>
      <c r="G408" s="64"/>
      <c r="H408" s="64"/>
      <c r="I408" s="96"/>
      <c r="J408" s="96"/>
      <c r="K408" s="97"/>
      <c r="L408" s="109"/>
      <c r="M408" s="110"/>
      <c r="N408" s="93"/>
      <c r="O408" s="258"/>
      <c r="P408" s="259"/>
      <c r="Q408" s="259"/>
      <c r="R408" s="260"/>
    </row>
    <row r="409" spans="1:18" x14ac:dyDescent="0.2">
      <c r="A409" s="196" t="str">
        <f t="shared" si="56"/>
        <v>jueves</v>
      </c>
      <c r="B409" s="196">
        <f t="shared" si="57"/>
        <v>44847</v>
      </c>
      <c r="C409" s="100">
        <f t="shared" si="55"/>
        <v>0</v>
      </c>
      <c r="D409" s="101"/>
      <c r="E409" s="67"/>
      <c r="F409" s="66"/>
      <c r="G409" s="67"/>
      <c r="H409" s="66"/>
      <c r="I409" s="102"/>
      <c r="J409" s="103"/>
      <c r="K409" s="104"/>
      <c r="L409" s="108"/>
      <c r="M409" s="106"/>
      <c r="N409" s="93"/>
      <c r="O409" s="255"/>
      <c r="P409" s="256"/>
      <c r="Q409" s="256"/>
      <c r="R409" s="257"/>
    </row>
    <row r="410" spans="1:18" x14ac:dyDescent="0.2">
      <c r="A410" s="196" t="str">
        <f t="shared" si="56"/>
        <v>viernes</v>
      </c>
      <c r="B410" s="196">
        <f t="shared" si="57"/>
        <v>44848</v>
      </c>
      <c r="C410" s="94">
        <f t="shared" si="55"/>
        <v>0</v>
      </c>
      <c r="D410" s="95"/>
      <c r="E410" s="65"/>
      <c r="F410" s="64"/>
      <c r="G410" s="64"/>
      <c r="H410" s="64"/>
      <c r="I410" s="96"/>
      <c r="J410" s="96"/>
      <c r="K410" s="97"/>
      <c r="L410" s="107"/>
      <c r="M410" s="99"/>
      <c r="N410" s="93"/>
      <c r="O410" s="258"/>
      <c r="P410" s="259"/>
      <c r="Q410" s="259"/>
      <c r="R410" s="260"/>
    </row>
    <row r="411" spans="1:18" x14ac:dyDescent="0.2">
      <c r="A411" s="196" t="str">
        <f t="shared" si="56"/>
        <v>sábado</v>
      </c>
      <c r="B411" s="196">
        <f t="shared" si="57"/>
        <v>44849</v>
      </c>
      <c r="C411" s="100">
        <f t="shared" si="55"/>
        <v>0</v>
      </c>
      <c r="D411" s="101"/>
      <c r="E411" s="67"/>
      <c r="F411" s="66"/>
      <c r="G411" s="67"/>
      <c r="H411" s="66"/>
      <c r="I411" s="102"/>
      <c r="J411" s="103"/>
      <c r="K411" s="104"/>
      <c r="L411" s="108"/>
      <c r="M411" s="106"/>
      <c r="N411" s="93"/>
      <c r="O411" s="255"/>
      <c r="P411" s="256"/>
      <c r="Q411" s="256"/>
      <c r="R411" s="257"/>
    </row>
    <row r="412" spans="1:18" x14ac:dyDescent="0.2">
      <c r="A412" s="196" t="str">
        <f t="shared" si="56"/>
        <v>domingo</v>
      </c>
      <c r="B412" s="196">
        <f t="shared" si="57"/>
        <v>44850</v>
      </c>
      <c r="C412" s="94">
        <f t="shared" si="55"/>
        <v>0</v>
      </c>
      <c r="D412" s="95"/>
      <c r="E412" s="65"/>
      <c r="F412" s="64"/>
      <c r="G412" s="64"/>
      <c r="H412" s="64"/>
      <c r="I412" s="96"/>
      <c r="J412" s="96"/>
      <c r="K412" s="97"/>
      <c r="L412" s="98"/>
      <c r="M412" s="110"/>
      <c r="N412" s="93"/>
      <c r="O412" s="258"/>
      <c r="P412" s="259"/>
      <c r="Q412" s="259"/>
      <c r="R412" s="260"/>
    </row>
    <row r="413" spans="1:18" x14ac:dyDescent="0.2">
      <c r="A413" s="196" t="str">
        <f t="shared" si="56"/>
        <v>lunes</v>
      </c>
      <c r="B413" s="196">
        <f t="shared" si="57"/>
        <v>44851</v>
      </c>
      <c r="C413" s="100">
        <f t="shared" si="55"/>
        <v>0</v>
      </c>
      <c r="D413" s="101"/>
      <c r="E413" s="111"/>
      <c r="F413" s="66"/>
      <c r="G413" s="67"/>
      <c r="H413" s="66"/>
      <c r="I413" s="102"/>
      <c r="J413" s="103"/>
      <c r="K413" s="104"/>
      <c r="L413" s="105"/>
      <c r="M413" s="106"/>
      <c r="N413" s="93"/>
      <c r="O413" s="255"/>
      <c r="P413" s="256"/>
      <c r="Q413" s="256"/>
      <c r="R413" s="257"/>
    </row>
    <row r="414" spans="1:18" x14ac:dyDescent="0.2">
      <c r="A414" s="196" t="str">
        <f t="shared" si="56"/>
        <v>martes</v>
      </c>
      <c r="B414" s="196">
        <f t="shared" si="57"/>
        <v>44852</v>
      </c>
      <c r="C414" s="94">
        <f t="shared" si="55"/>
        <v>0</v>
      </c>
      <c r="D414" s="95"/>
      <c r="E414" s="95"/>
      <c r="F414" s="64"/>
      <c r="G414" s="64"/>
      <c r="H414" s="64"/>
      <c r="I414" s="96"/>
      <c r="J414" s="96"/>
      <c r="K414" s="97"/>
      <c r="L414" s="107"/>
      <c r="M414" s="99"/>
      <c r="N414" s="93"/>
      <c r="O414" s="258"/>
      <c r="P414" s="259"/>
      <c r="Q414" s="259"/>
      <c r="R414" s="260"/>
    </row>
    <row r="415" spans="1:18" x14ac:dyDescent="0.2">
      <c r="A415" s="196" t="str">
        <f t="shared" si="56"/>
        <v>miércoles</v>
      </c>
      <c r="B415" s="196">
        <f t="shared" si="57"/>
        <v>44853</v>
      </c>
      <c r="C415" s="100">
        <f t="shared" si="55"/>
        <v>0</v>
      </c>
      <c r="D415" s="101"/>
      <c r="E415" s="101"/>
      <c r="F415" s="66"/>
      <c r="G415" s="67"/>
      <c r="H415" s="66"/>
      <c r="I415" s="102"/>
      <c r="J415" s="103"/>
      <c r="K415" s="104"/>
      <c r="L415" s="108"/>
      <c r="M415" s="106"/>
      <c r="N415" s="93"/>
      <c r="O415" s="255"/>
      <c r="P415" s="256"/>
      <c r="Q415" s="256"/>
      <c r="R415" s="257"/>
    </row>
    <row r="416" spans="1:18" x14ac:dyDescent="0.2">
      <c r="A416" s="196" t="str">
        <f t="shared" si="56"/>
        <v>jueves</v>
      </c>
      <c r="B416" s="196">
        <f t="shared" si="57"/>
        <v>44854</v>
      </c>
      <c r="C416" s="94">
        <f t="shared" si="55"/>
        <v>0</v>
      </c>
      <c r="D416" s="95"/>
      <c r="E416" s="95"/>
      <c r="F416" s="64"/>
      <c r="G416" s="64"/>
      <c r="H416" s="64"/>
      <c r="I416" s="96"/>
      <c r="J416" s="96"/>
      <c r="K416" s="97"/>
      <c r="L416" s="107"/>
      <c r="M416" s="99"/>
      <c r="N416" s="93"/>
      <c r="O416" s="258"/>
      <c r="P416" s="259"/>
      <c r="Q416" s="259"/>
      <c r="R416" s="260"/>
    </row>
    <row r="417" spans="1:18" x14ac:dyDescent="0.2">
      <c r="A417" s="196" t="str">
        <f t="shared" si="56"/>
        <v>viernes</v>
      </c>
      <c r="B417" s="196">
        <f t="shared" si="57"/>
        <v>44855</v>
      </c>
      <c r="C417" s="100">
        <f t="shared" si="55"/>
        <v>0</v>
      </c>
      <c r="D417" s="101"/>
      <c r="E417" s="101"/>
      <c r="F417" s="66"/>
      <c r="G417" s="67"/>
      <c r="H417" s="66"/>
      <c r="I417" s="102"/>
      <c r="J417" s="103"/>
      <c r="K417" s="104"/>
      <c r="L417" s="108"/>
      <c r="M417" s="106"/>
      <c r="N417" s="93"/>
      <c r="O417" s="255"/>
      <c r="P417" s="256"/>
      <c r="Q417" s="256"/>
      <c r="R417" s="257"/>
    </row>
    <row r="418" spans="1:18" x14ac:dyDescent="0.2">
      <c r="A418" s="196" t="str">
        <f t="shared" si="56"/>
        <v>sábado</v>
      </c>
      <c r="B418" s="196">
        <f t="shared" si="57"/>
        <v>44856</v>
      </c>
      <c r="C418" s="94">
        <f t="shared" si="55"/>
        <v>0</v>
      </c>
      <c r="D418" s="95"/>
      <c r="E418" s="95"/>
      <c r="F418" s="64"/>
      <c r="G418" s="64"/>
      <c r="H418" s="64"/>
      <c r="I418" s="96"/>
      <c r="J418" s="96"/>
      <c r="K418" s="97"/>
      <c r="L418" s="109"/>
      <c r="M418" s="99"/>
      <c r="N418" s="93"/>
      <c r="O418" s="258"/>
      <c r="P418" s="259"/>
      <c r="Q418" s="259"/>
      <c r="R418" s="260"/>
    </row>
    <row r="419" spans="1:18" x14ac:dyDescent="0.2">
      <c r="A419" s="196" t="str">
        <f t="shared" si="56"/>
        <v>domingo</v>
      </c>
      <c r="B419" s="196">
        <f t="shared" si="57"/>
        <v>44857</v>
      </c>
      <c r="C419" s="100">
        <f t="shared" si="55"/>
        <v>0</v>
      </c>
      <c r="D419" s="101"/>
      <c r="E419" s="101"/>
      <c r="F419" s="66"/>
      <c r="G419" s="67"/>
      <c r="H419" s="66"/>
      <c r="I419" s="102"/>
      <c r="J419" s="103"/>
      <c r="K419" s="104"/>
      <c r="L419" s="108"/>
      <c r="M419" s="106"/>
      <c r="N419" s="93"/>
      <c r="O419" s="261"/>
      <c r="P419" s="262"/>
      <c r="Q419" s="262"/>
      <c r="R419" s="263"/>
    </row>
    <row r="420" spans="1:18" x14ac:dyDescent="0.2">
      <c r="A420" s="196" t="str">
        <f t="shared" si="56"/>
        <v>lunes</v>
      </c>
      <c r="B420" s="196">
        <f t="shared" si="57"/>
        <v>44858</v>
      </c>
      <c r="C420" s="94">
        <f t="shared" si="55"/>
        <v>0</v>
      </c>
      <c r="D420" s="112"/>
      <c r="E420" s="112"/>
      <c r="F420" s="64"/>
      <c r="G420" s="64"/>
      <c r="H420" s="64"/>
      <c r="I420" s="96"/>
      <c r="J420" s="96"/>
      <c r="K420" s="97"/>
      <c r="L420" s="93"/>
      <c r="M420" s="99"/>
      <c r="N420" s="93"/>
      <c r="O420" s="258"/>
      <c r="P420" s="259"/>
      <c r="Q420" s="259"/>
      <c r="R420" s="260"/>
    </row>
    <row r="421" spans="1:18" x14ac:dyDescent="0.2">
      <c r="A421" s="196" t="str">
        <f t="shared" si="56"/>
        <v>martes</v>
      </c>
      <c r="B421" s="196">
        <f t="shared" si="57"/>
        <v>44859</v>
      </c>
      <c r="C421" s="100">
        <f t="shared" si="55"/>
        <v>0</v>
      </c>
      <c r="D421" s="113"/>
      <c r="E421" s="67"/>
      <c r="F421" s="66"/>
      <c r="G421" s="67"/>
      <c r="H421" s="66"/>
      <c r="I421" s="102"/>
      <c r="J421" s="103"/>
      <c r="K421" s="104"/>
      <c r="L421" s="108"/>
      <c r="M421" s="106"/>
      <c r="N421" s="93"/>
      <c r="O421" s="255"/>
      <c r="P421" s="256"/>
      <c r="Q421" s="256"/>
      <c r="R421" s="257"/>
    </row>
    <row r="422" spans="1:18" x14ac:dyDescent="0.2">
      <c r="A422" s="196" t="str">
        <f t="shared" si="56"/>
        <v>miércoles</v>
      </c>
      <c r="B422" s="196">
        <f t="shared" si="57"/>
        <v>44860</v>
      </c>
      <c r="C422" s="94">
        <f t="shared" si="55"/>
        <v>0</v>
      </c>
      <c r="D422" s="95"/>
      <c r="E422" s="95"/>
      <c r="F422" s="64"/>
      <c r="G422" s="64"/>
      <c r="H422" s="64"/>
      <c r="I422" s="96"/>
      <c r="J422" s="96"/>
      <c r="K422" s="97"/>
      <c r="L422" s="107"/>
      <c r="M422" s="99"/>
      <c r="N422" s="93"/>
      <c r="O422" s="258"/>
      <c r="P422" s="259"/>
      <c r="Q422" s="259"/>
      <c r="R422" s="260"/>
    </row>
    <row r="423" spans="1:18" x14ac:dyDescent="0.2">
      <c r="A423" s="196" t="str">
        <f t="shared" si="56"/>
        <v>jueves</v>
      </c>
      <c r="B423" s="196">
        <f t="shared" si="57"/>
        <v>44861</v>
      </c>
      <c r="C423" s="100">
        <f t="shared" si="55"/>
        <v>0</v>
      </c>
      <c r="D423" s="113"/>
      <c r="E423" s="67"/>
      <c r="F423" s="66"/>
      <c r="G423" s="67"/>
      <c r="H423" s="66"/>
      <c r="I423" s="102"/>
      <c r="J423" s="103"/>
      <c r="K423" s="104"/>
      <c r="L423" s="108"/>
      <c r="M423" s="106"/>
      <c r="N423" s="93"/>
      <c r="O423" s="255"/>
      <c r="P423" s="256"/>
      <c r="Q423" s="256"/>
      <c r="R423" s="257"/>
    </row>
    <row r="424" spans="1:18" x14ac:dyDescent="0.2">
      <c r="A424" s="196" t="str">
        <f t="shared" si="56"/>
        <v>viernes</v>
      </c>
      <c r="B424" s="196">
        <f>+B423+1</f>
        <v>44862</v>
      </c>
      <c r="C424" s="94">
        <f t="shared" si="55"/>
        <v>0</v>
      </c>
      <c r="D424" s="95"/>
      <c r="E424" s="95"/>
      <c r="F424" s="64"/>
      <c r="G424" s="64"/>
      <c r="H424" s="64"/>
      <c r="I424" s="96"/>
      <c r="J424" s="96"/>
      <c r="K424" s="97"/>
      <c r="L424" s="107"/>
      <c r="M424" s="99"/>
      <c r="N424" s="93"/>
      <c r="O424" s="258"/>
      <c r="P424" s="259"/>
      <c r="Q424" s="259"/>
      <c r="R424" s="260"/>
    </row>
    <row r="425" spans="1:18" x14ac:dyDescent="0.2">
      <c r="A425" s="196" t="str">
        <f t="shared" si="56"/>
        <v>sábado</v>
      </c>
      <c r="B425" s="196">
        <f>+B424+1</f>
        <v>44863</v>
      </c>
      <c r="C425" s="100">
        <f t="shared" si="55"/>
        <v>0</v>
      </c>
      <c r="D425" s="113"/>
      <c r="E425" s="67"/>
      <c r="F425" s="66"/>
      <c r="G425" s="67"/>
      <c r="H425" s="66"/>
      <c r="I425" s="102"/>
      <c r="J425" s="103"/>
      <c r="K425" s="104"/>
      <c r="L425" s="108"/>
      <c r="M425" s="106"/>
      <c r="N425" s="93"/>
      <c r="O425" s="255"/>
      <c r="P425" s="256"/>
      <c r="Q425" s="256"/>
      <c r="R425" s="257"/>
    </row>
    <row r="426" spans="1:18" x14ac:dyDescent="0.2">
      <c r="A426" s="196" t="str">
        <f t="shared" si="56"/>
        <v>domingo</v>
      </c>
      <c r="B426" s="196">
        <f>+B425+1</f>
        <v>44864</v>
      </c>
      <c r="C426" s="114">
        <f t="shared" si="55"/>
        <v>0</v>
      </c>
      <c r="D426" s="112"/>
      <c r="E426" s="112"/>
      <c r="F426" s="64"/>
      <c r="G426" s="64"/>
      <c r="H426" s="64"/>
      <c r="I426" s="96"/>
      <c r="J426" s="96"/>
      <c r="K426" s="97"/>
      <c r="L426" s="109"/>
      <c r="M426" s="97"/>
      <c r="N426" s="93"/>
      <c r="O426" s="252"/>
      <c r="P426" s="253"/>
      <c r="Q426" s="253"/>
      <c r="R426" s="254"/>
    </row>
    <row r="427" spans="1:18" ht="13.5" thickBot="1" x14ac:dyDescent="0.25">
      <c r="A427" s="197" t="str">
        <f>TEXT(B427,"Dddd")</f>
        <v>lunes</v>
      </c>
      <c r="B427" s="197">
        <f>+B426+1</f>
        <v>44865</v>
      </c>
      <c r="C427" s="100">
        <f t="shared" si="55"/>
        <v>0</v>
      </c>
      <c r="D427" s="113"/>
      <c r="E427" s="67"/>
      <c r="F427" s="66"/>
      <c r="G427" s="67"/>
      <c r="H427" s="66"/>
      <c r="I427" s="102"/>
      <c r="J427" s="103"/>
      <c r="K427" s="104"/>
      <c r="L427" s="108"/>
      <c r="M427" s="106"/>
      <c r="N427" s="93"/>
      <c r="O427" s="268"/>
      <c r="P427" s="269"/>
      <c r="Q427" s="269"/>
      <c r="R427" s="270"/>
    </row>
    <row r="428" spans="1:18" ht="16.5" customHeight="1" thickBot="1" x14ac:dyDescent="0.25">
      <c r="A428" s="25"/>
      <c r="B428" s="283" t="s">
        <v>16</v>
      </c>
      <c r="C428" s="272"/>
      <c r="D428" s="115" t="s">
        <v>14</v>
      </c>
      <c r="E428" s="116" t="s">
        <v>15</v>
      </c>
      <c r="F428" s="117" t="s">
        <v>11</v>
      </c>
      <c r="G428" s="117" t="s">
        <v>12</v>
      </c>
      <c r="H428" s="117" t="s">
        <v>43</v>
      </c>
      <c r="I428" s="118" t="s">
        <v>42</v>
      </c>
      <c r="J428" s="118" t="s">
        <v>13</v>
      </c>
      <c r="K428" s="119" t="s">
        <v>3</v>
      </c>
      <c r="L428" s="115" t="s">
        <v>30</v>
      </c>
      <c r="M428" s="119" t="s">
        <v>31</v>
      </c>
      <c r="N428" s="20"/>
      <c r="O428" s="234"/>
      <c r="P428" s="234"/>
      <c r="Q428" s="234"/>
      <c r="R428" s="234"/>
    </row>
    <row r="429" spans="1:18" ht="16.5" customHeight="1" thickBot="1" x14ac:dyDescent="0.25">
      <c r="A429" s="25"/>
      <c r="B429" s="230">
        <f>SUM(C397:C427)</f>
        <v>0</v>
      </c>
      <c r="C429" s="231"/>
      <c r="D429" s="137">
        <f t="shared" ref="D429:M429" si="58">SUM(D397:D427)</f>
        <v>0</v>
      </c>
      <c r="E429" s="138">
        <f t="shared" si="58"/>
        <v>0</v>
      </c>
      <c r="F429" s="139">
        <f t="shared" si="58"/>
        <v>0</v>
      </c>
      <c r="G429" s="139">
        <f t="shared" si="58"/>
        <v>0</v>
      </c>
      <c r="H429" s="139">
        <f t="shared" si="58"/>
        <v>0</v>
      </c>
      <c r="I429" s="139">
        <f t="shared" si="58"/>
        <v>0</v>
      </c>
      <c r="J429" s="139">
        <f t="shared" si="58"/>
        <v>0</v>
      </c>
      <c r="K429" s="140">
        <f t="shared" si="58"/>
        <v>0</v>
      </c>
      <c r="L429" s="137">
        <f t="shared" si="58"/>
        <v>0</v>
      </c>
      <c r="M429" s="140">
        <f t="shared" si="58"/>
        <v>0</v>
      </c>
      <c r="N429" s="22"/>
      <c r="O429" s="83"/>
      <c r="R429" s="83"/>
    </row>
    <row r="430" spans="1:18" ht="16.5" customHeight="1" thickBot="1" x14ac:dyDescent="0.25">
      <c r="A430" s="25"/>
      <c r="B430" s="232" t="s">
        <v>17</v>
      </c>
      <c r="C430" s="233"/>
      <c r="D430" s="132"/>
      <c r="E430" s="20"/>
      <c r="F430" s="20"/>
      <c r="G430" s="20"/>
      <c r="H430" s="20"/>
      <c r="I430" s="20"/>
      <c r="J430" s="20"/>
      <c r="K430" s="133"/>
      <c r="L430" s="134"/>
      <c r="M430" s="135"/>
      <c r="N430" s="120"/>
      <c r="O430" s="276" t="s">
        <v>53</v>
      </c>
      <c r="P430" s="277"/>
    </row>
    <row r="431" spans="1:18" ht="16.5" customHeight="1" thickBot="1" x14ac:dyDescent="0.25">
      <c r="A431" s="25"/>
      <c r="B431" s="235">
        <f>SUM(D431:M431)</f>
        <v>880</v>
      </c>
      <c r="C431" s="236"/>
      <c r="D431" s="123">
        <v>300</v>
      </c>
      <c r="E431" s="141">
        <v>100</v>
      </c>
      <c r="F431" s="121">
        <v>50</v>
      </c>
      <c r="G431" s="121">
        <v>70</v>
      </c>
      <c r="H431" s="121">
        <v>20</v>
      </c>
      <c r="I431" s="122">
        <v>80</v>
      </c>
      <c r="J431" s="122">
        <v>40</v>
      </c>
      <c r="K431" s="142">
        <v>20</v>
      </c>
      <c r="L431" s="123">
        <v>100</v>
      </c>
      <c r="M431" s="142">
        <v>100</v>
      </c>
      <c r="N431" s="124"/>
      <c r="O431" s="237">
        <f>+'Situación general'!M23-'Situación general'!M25-'Situación general'!M33-'Situación general'!M42</f>
        <v>0</v>
      </c>
      <c r="P431" s="238"/>
    </row>
    <row r="432" spans="1:18" ht="16.5" customHeight="1" thickBot="1" x14ac:dyDescent="0.25">
      <c r="A432" s="25"/>
      <c r="B432" s="264" t="s">
        <v>51</v>
      </c>
      <c r="C432" s="265"/>
      <c r="D432" s="125"/>
      <c r="E432" s="125"/>
      <c r="F432" s="125"/>
      <c r="G432" s="125"/>
      <c r="H432" s="125"/>
      <c r="I432" s="125"/>
      <c r="J432" s="125"/>
      <c r="K432" s="125"/>
      <c r="L432" s="125"/>
      <c r="M432" s="136"/>
      <c r="N432" s="125"/>
      <c r="O432" s="24"/>
      <c r="P432" s="24"/>
      <c r="Q432" s="126"/>
      <c r="R432" s="24"/>
    </row>
    <row r="433" spans="1:18" ht="16.5" customHeight="1" x14ac:dyDescent="0.2">
      <c r="A433" s="25"/>
      <c r="B433" s="266">
        <f>+B431-B429</f>
        <v>880</v>
      </c>
      <c r="C433" s="267"/>
      <c r="D433" s="146">
        <f>+D431-D429</f>
        <v>300</v>
      </c>
      <c r="E433" s="147">
        <f>+E431-E429</f>
        <v>100</v>
      </c>
      <c r="F433" s="147">
        <f t="shared" ref="F433:M433" si="59">+F431-F429</f>
        <v>50</v>
      </c>
      <c r="G433" s="147">
        <f t="shared" si="59"/>
        <v>70</v>
      </c>
      <c r="H433" s="147">
        <f t="shared" si="59"/>
        <v>20</v>
      </c>
      <c r="I433" s="147">
        <f t="shared" si="59"/>
        <v>80</v>
      </c>
      <c r="J433" s="147">
        <f t="shared" si="59"/>
        <v>40</v>
      </c>
      <c r="K433" s="148">
        <f t="shared" si="59"/>
        <v>20</v>
      </c>
      <c r="L433" s="146">
        <f t="shared" si="59"/>
        <v>100</v>
      </c>
      <c r="M433" s="148">
        <f t="shared" si="59"/>
        <v>100</v>
      </c>
      <c r="N433" s="127"/>
      <c r="O433" s="24"/>
      <c r="P433" s="128"/>
      <c r="Q433" s="129"/>
      <c r="R433" s="24"/>
    </row>
    <row r="434" spans="1:18" ht="16.5" customHeight="1" thickBot="1" x14ac:dyDescent="0.25">
      <c r="A434" s="25"/>
      <c r="B434" s="224" t="s">
        <v>52</v>
      </c>
      <c r="C434" s="225"/>
      <c r="D434" s="143">
        <f t="shared" ref="D434:M434" si="60">+D429/D431</f>
        <v>0</v>
      </c>
      <c r="E434" s="144">
        <f t="shared" si="60"/>
        <v>0</v>
      </c>
      <c r="F434" s="144">
        <f t="shared" si="60"/>
        <v>0</v>
      </c>
      <c r="G434" s="144">
        <f t="shared" si="60"/>
        <v>0</v>
      </c>
      <c r="H434" s="144">
        <f t="shared" si="60"/>
        <v>0</v>
      </c>
      <c r="I434" s="144">
        <f t="shared" si="60"/>
        <v>0</v>
      </c>
      <c r="J434" s="144">
        <f t="shared" si="60"/>
        <v>0</v>
      </c>
      <c r="K434" s="145">
        <f t="shared" si="60"/>
        <v>0</v>
      </c>
      <c r="L434" s="143">
        <f t="shared" si="60"/>
        <v>0</v>
      </c>
      <c r="M434" s="145">
        <f t="shared" si="60"/>
        <v>0</v>
      </c>
      <c r="N434" s="130"/>
      <c r="O434" s="24"/>
      <c r="R434" s="24"/>
    </row>
    <row r="437" spans="1:18" ht="23.25" x14ac:dyDescent="0.2">
      <c r="A437" s="223" t="s">
        <v>137</v>
      </c>
      <c r="B437" s="223"/>
      <c r="C437" s="223"/>
      <c r="D437" s="223"/>
      <c r="E437" s="223"/>
      <c r="F437" s="223"/>
      <c r="G437" s="223"/>
      <c r="H437" s="223"/>
      <c r="I437" s="223"/>
      <c r="J437" s="223"/>
      <c r="K437" s="223"/>
      <c r="L437" s="223"/>
      <c r="M437" s="223"/>
      <c r="N437" s="223"/>
      <c r="O437" s="24"/>
      <c r="P437" s="24"/>
      <c r="Q437" s="24"/>
      <c r="R437" s="24"/>
    </row>
    <row r="438" spans="1:18" ht="6.75" customHeight="1" thickBot="1" x14ac:dyDescent="0.25">
      <c r="A438" s="193"/>
      <c r="B438" s="193"/>
      <c r="C438" s="79"/>
      <c r="D438" s="79"/>
      <c r="E438" s="79"/>
      <c r="F438" s="79"/>
      <c r="G438" s="80"/>
      <c r="H438" s="24"/>
      <c r="I438" s="24"/>
      <c r="J438" s="24"/>
      <c r="K438" s="81"/>
      <c r="L438" s="81"/>
      <c r="M438" s="81"/>
      <c r="N438" s="82"/>
      <c r="O438" s="81"/>
      <c r="P438" s="24"/>
      <c r="Q438" s="81"/>
      <c r="R438" s="81"/>
    </row>
    <row r="439" spans="1:18" x14ac:dyDescent="0.2">
      <c r="A439" s="194"/>
      <c r="B439" s="194"/>
      <c r="C439" s="248" t="s">
        <v>10</v>
      </c>
      <c r="D439" s="250" t="s">
        <v>8</v>
      </c>
      <c r="E439" s="251"/>
      <c r="F439" s="240" t="s">
        <v>11</v>
      </c>
      <c r="G439" s="240" t="s">
        <v>12</v>
      </c>
      <c r="H439" s="240" t="s">
        <v>43</v>
      </c>
      <c r="I439" s="240" t="s">
        <v>42</v>
      </c>
      <c r="J439" s="240" t="s">
        <v>13</v>
      </c>
      <c r="K439" s="228" t="s">
        <v>3</v>
      </c>
      <c r="L439" s="226" t="s">
        <v>30</v>
      </c>
      <c r="M439" s="228" t="s">
        <v>31</v>
      </c>
      <c r="N439" s="20"/>
      <c r="O439" s="242" t="s">
        <v>64</v>
      </c>
      <c r="P439" s="278"/>
      <c r="Q439" s="278"/>
      <c r="R439" s="279"/>
    </row>
    <row r="440" spans="1:18" ht="13.5" thickBot="1" x14ac:dyDescent="0.25">
      <c r="A440" s="194"/>
      <c r="B440" s="194"/>
      <c r="C440" s="249"/>
      <c r="D440" s="18" t="s">
        <v>14</v>
      </c>
      <c r="E440" s="19" t="s">
        <v>15</v>
      </c>
      <c r="F440" s="241"/>
      <c r="G440" s="241"/>
      <c r="H440" s="241"/>
      <c r="I440" s="241"/>
      <c r="J440" s="241"/>
      <c r="K440" s="229"/>
      <c r="L440" s="227"/>
      <c r="M440" s="229"/>
      <c r="N440" s="20"/>
      <c r="O440" s="280"/>
      <c r="P440" s="281"/>
      <c r="Q440" s="281"/>
      <c r="R440" s="282"/>
    </row>
    <row r="441" spans="1:18" x14ac:dyDescent="0.2">
      <c r="A441" s="195" t="str">
        <f>TEXT(B441,"Dddd")</f>
        <v>martes</v>
      </c>
      <c r="B441" s="195">
        <f>+B427+1</f>
        <v>44866</v>
      </c>
      <c r="C441" s="84">
        <f t="shared" ref="C441:C470" si="61">SUM(D441:N441)</f>
        <v>0</v>
      </c>
      <c r="D441" s="85"/>
      <c r="E441" s="85"/>
      <c r="F441" s="86"/>
      <c r="G441" s="87"/>
      <c r="H441" s="86"/>
      <c r="I441" s="88"/>
      <c r="J441" s="89"/>
      <c r="K441" s="90"/>
      <c r="L441" s="91"/>
      <c r="M441" s="92"/>
      <c r="N441" s="93"/>
      <c r="O441" s="273"/>
      <c r="P441" s="274"/>
      <c r="Q441" s="274"/>
      <c r="R441" s="275"/>
    </row>
    <row r="442" spans="1:18" x14ac:dyDescent="0.2">
      <c r="A442" s="196" t="str">
        <f t="shared" ref="A442:A470" si="62">TEXT(B442,"Dddd")</f>
        <v>miércoles</v>
      </c>
      <c r="B442" s="196">
        <f>+B441+1</f>
        <v>44867</v>
      </c>
      <c r="C442" s="94">
        <f t="shared" si="61"/>
        <v>0</v>
      </c>
      <c r="D442" s="95"/>
      <c r="E442" s="95"/>
      <c r="F442" s="64"/>
      <c r="G442" s="64"/>
      <c r="H442" s="64"/>
      <c r="I442" s="96"/>
      <c r="J442" s="96"/>
      <c r="K442" s="97"/>
      <c r="L442" s="98"/>
      <c r="M442" s="99"/>
      <c r="N442" s="93"/>
      <c r="O442" s="258"/>
      <c r="P442" s="259"/>
      <c r="Q442" s="259"/>
      <c r="R442" s="260"/>
    </row>
    <row r="443" spans="1:18" x14ac:dyDescent="0.2">
      <c r="A443" s="196" t="str">
        <f t="shared" si="62"/>
        <v>jueves</v>
      </c>
      <c r="B443" s="196">
        <f t="shared" ref="B443:B467" si="63">+B442+1</f>
        <v>44868</v>
      </c>
      <c r="C443" s="100">
        <f t="shared" si="61"/>
        <v>0</v>
      </c>
      <c r="D443" s="101"/>
      <c r="E443" s="101"/>
      <c r="F443" s="66"/>
      <c r="G443" s="67"/>
      <c r="H443" s="66"/>
      <c r="I443" s="102"/>
      <c r="J443" s="103"/>
      <c r="K443" s="104"/>
      <c r="L443" s="105"/>
      <c r="M443" s="106"/>
      <c r="N443" s="93"/>
      <c r="O443" s="255"/>
      <c r="P443" s="256"/>
      <c r="Q443" s="256"/>
      <c r="R443" s="257"/>
    </row>
    <row r="444" spans="1:18" x14ac:dyDescent="0.2">
      <c r="A444" s="196" t="str">
        <f t="shared" si="62"/>
        <v>viernes</v>
      </c>
      <c r="B444" s="196">
        <f t="shared" si="63"/>
        <v>44869</v>
      </c>
      <c r="C444" s="94">
        <f t="shared" si="61"/>
        <v>0</v>
      </c>
      <c r="D444" s="95"/>
      <c r="E444" s="95"/>
      <c r="F444" s="64"/>
      <c r="G444" s="64"/>
      <c r="H444" s="64"/>
      <c r="I444" s="96"/>
      <c r="J444" s="96"/>
      <c r="K444" s="97"/>
      <c r="L444" s="107"/>
      <c r="M444" s="99"/>
      <c r="N444" s="93"/>
      <c r="O444" s="258"/>
      <c r="P444" s="259"/>
      <c r="Q444" s="259"/>
      <c r="R444" s="260"/>
    </row>
    <row r="445" spans="1:18" x14ac:dyDescent="0.2">
      <c r="A445" s="196" t="str">
        <f t="shared" si="62"/>
        <v>sábado</v>
      </c>
      <c r="B445" s="196">
        <f t="shared" si="63"/>
        <v>44870</v>
      </c>
      <c r="C445" s="100">
        <f t="shared" si="61"/>
        <v>0</v>
      </c>
      <c r="D445" s="101"/>
      <c r="E445" s="101"/>
      <c r="F445" s="66"/>
      <c r="G445" s="67"/>
      <c r="H445" s="66"/>
      <c r="I445" s="102"/>
      <c r="J445" s="103"/>
      <c r="K445" s="104"/>
      <c r="L445" s="108"/>
      <c r="M445" s="106"/>
      <c r="N445" s="93"/>
      <c r="O445" s="255"/>
      <c r="P445" s="256"/>
      <c r="Q445" s="256"/>
      <c r="R445" s="257"/>
    </row>
    <row r="446" spans="1:18" x14ac:dyDescent="0.2">
      <c r="A446" s="196" t="str">
        <f t="shared" si="62"/>
        <v>domingo</v>
      </c>
      <c r="B446" s="196">
        <f t="shared" si="63"/>
        <v>44871</v>
      </c>
      <c r="C446" s="94">
        <f t="shared" si="61"/>
        <v>0</v>
      </c>
      <c r="D446" s="95"/>
      <c r="E446" s="95"/>
      <c r="F446" s="64"/>
      <c r="G446" s="64"/>
      <c r="H446" s="64"/>
      <c r="I446" s="96"/>
      <c r="J446" s="96"/>
      <c r="K446" s="97"/>
      <c r="L446" s="107"/>
      <c r="M446" s="99"/>
      <c r="N446" s="93"/>
      <c r="O446" s="258"/>
      <c r="P446" s="259"/>
      <c r="Q446" s="259"/>
      <c r="R446" s="260"/>
    </row>
    <row r="447" spans="1:18" x14ac:dyDescent="0.2">
      <c r="A447" s="196" t="str">
        <f t="shared" si="62"/>
        <v>lunes</v>
      </c>
      <c r="B447" s="196">
        <f t="shared" si="63"/>
        <v>44872</v>
      </c>
      <c r="C447" s="100">
        <f t="shared" si="61"/>
        <v>0</v>
      </c>
      <c r="D447" s="101"/>
      <c r="E447" s="101"/>
      <c r="F447" s="66"/>
      <c r="G447" s="67"/>
      <c r="H447" s="66"/>
      <c r="I447" s="102"/>
      <c r="J447" s="103"/>
      <c r="K447" s="104"/>
      <c r="L447" s="108"/>
      <c r="M447" s="106"/>
      <c r="N447" s="93"/>
      <c r="O447" s="255"/>
      <c r="P447" s="256"/>
      <c r="Q447" s="256"/>
      <c r="R447" s="257"/>
    </row>
    <row r="448" spans="1:18" x14ac:dyDescent="0.2">
      <c r="A448" s="196" t="str">
        <f t="shared" si="62"/>
        <v>martes</v>
      </c>
      <c r="B448" s="196">
        <f t="shared" si="63"/>
        <v>44873</v>
      </c>
      <c r="C448" s="94">
        <f t="shared" si="61"/>
        <v>0</v>
      </c>
      <c r="D448" s="95"/>
      <c r="E448" s="95"/>
      <c r="F448" s="64"/>
      <c r="G448" s="64"/>
      <c r="H448" s="64"/>
      <c r="I448" s="96"/>
      <c r="J448" s="96"/>
      <c r="K448" s="97"/>
      <c r="L448" s="107"/>
      <c r="M448" s="99"/>
      <c r="N448" s="93"/>
      <c r="O448" s="258"/>
      <c r="P448" s="259"/>
      <c r="Q448" s="259"/>
      <c r="R448" s="260"/>
    </row>
    <row r="449" spans="1:18" x14ac:dyDescent="0.2">
      <c r="A449" s="196" t="str">
        <f t="shared" si="62"/>
        <v>miércoles</v>
      </c>
      <c r="B449" s="196">
        <f t="shared" si="63"/>
        <v>44874</v>
      </c>
      <c r="C449" s="100">
        <f t="shared" si="61"/>
        <v>0</v>
      </c>
      <c r="D449" s="101"/>
      <c r="E449" s="101"/>
      <c r="F449" s="66"/>
      <c r="G449" s="67"/>
      <c r="H449" s="66"/>
      <c r="I449" s="102"/>
      <c r="J449" s="103"/>
      <c r="K449" s="104"/>
      <c r="L449" s="108"/>
      <c r="M449" s="106"/>
      <c r="N449" s="93"/>
      <c r="O449" s="255"/>
      <c r="P449" s="256"/>
      <c r="Q449" s="256"/>
      <c r="R449" s="257"/>
    </row>
    <row r="450" spans="1:18" x14ac:dyDescent="0.2">
      <c r="A450" s="196" t="str">
        <f t="shared" si="62"/>
        <v>jueves</v>
      </c>
      <c r="B450" s="196">
        <f t="shared" si="63"/>
        <v>44875</v>
      </c>
      <c r="C450" s="94">
        <f t="shared" si="61"/>
        <v>0</v>
      </c>
      <c r="D450" s="95"/>
      <c r="E450" s="95"/>
      <c r="F450" s="64"/>
      <c r="G450" s="64"/>
      <c r="H450" s="64"/>
      <c r="I450" s="96"/>
      <c r="J450" s="96"/>
      <c r="K450" s="97"/>
      <c r="L450" s="107"/>
      <c r="M450" s="99"/>
      <c r="N450" s="93"/>
      <c r="O450" s="258"/>
      <c r="P450" s="259"/>
      <c r="Q450" s="259"/>
      <c r="R450" s="260"/>
    </row>
    <row r="451" spans="1:18" x14ac:dyDescent="0.2">
      <c r="A451" s="196" t="str">
        <f t="shared" si="62"/>
        <v>viernes</v>
      </c>
      <c r="B451" s="196">
        <f t="shared" si="63"/>
        <v>44876</v>
      </c>
      <c r="C451" s="100">
        <f t="shared" si="61"/>
        <v>0</v>
      </c>
      <c r="D451" s="101"/>
      <c r="E451" s="67"/>
      <c r="F451" s="66"/>
      <c r="G451" s="67"/>
      <c r="H451" s="66"/>
      <c r="I451" s="102"/>
      <c r="J451" s="103"/>
      <c r="K451" s="104"/>
      <c r="L451" s="105"/>
      <c r="M451" s="106"/>
      <c r="N451" s="93"/>
      <c r="O451" s="261"/>
      <c r="P451" s="262"/>
      <c r="Q451" s="262"/>
      <c r="R451" s="263"/>
    </row>
    <row r="452" spans="1:18" x14ac:dyDescent="0.2">
      <c r="A452" s="196" t="str">
        <f t="shared" si="62"/>
        <v>sábado</v>
      </c>
      <c r="B452" s="196">
        <f t="shared" si="63"/>
        <v>44877</v>
      </c>
      <c r="C452" s="94">
        <f t="shared" si="61"/>
        <v>0</v>
      </c>
      <c r="D452" s="95"/>
      <c r="E452" s="65"/>
      <c r="F452" s="64"/>
      <c r="G452" s="64"/>
      <c r="H452" s="64"/>
      <c r="I452" s="96"/>
      <c r="J452" s="96"/>
      <c r="K452" s="97"/>
      <c r="L452" s="109"/>
      <c r="M452" s="110"/>
      <c r="N452" s="93"/>
      <c r="O452" s="258"/>
      <c r="P452" s="259"/>
      <c r="Q452" s="259"/>
      <c r="R452" s="260"/>
    </row>
    <row r="453" spans="1:18" x14ac:dyDescent="0.2">
      <c r="A453" s="196" t="str">
        <f t="shared" si="62"/>
        <v>domingo</v>
      </c>
      <c r="B453" s="196">
        <f t="shared" si="63"/>
        <v>44878</v>
      </c>
      <c r="C453" s="100">
        <f t="shared" si="61"/>
        <v>0</v>
      </c>
      <c r="D453" s="101"/>
      <c r="E453" s="67"/>
      <c r="F453" s="66"/>
      <c r="G453" s="67"/>
      <c r="H453" s="66"/>
      <c r="I453" s="102"/>
      <c r="J453" s="103"/>
      <c r="K453" s="104"/>
      <c r="L453" s="108"/>
      <c r="M453" s="106"/>
      <c r="N453" s="93"/>
      <c r="O453" s="255"/>
      <c r="P453" s="256"/>
      <c r="Q453" s="256"/>
      <c r="R453" s="257"/>
    </row>
    <row r="454" spans="1:18" x14ac:dyDescent="0.2">
      <c r="A454" s="196" t="str">
        <f t="shared" si="62"/>
        <v>lunes</v>
      </c>
      <c r="B454" s="196">
        <f t="shared" si="63"/>
        <v>44879</v>
      </c>
      <c r="C454" s="94">
        <f t="shared" si="61"/>
        <v>0</v>
      </c>
      <c r="D454" s="95"/>
      <c r="E454" s="65"/>
      <c r="F454" s="64"/>
      <c r="G454" s="64"/>
      <c r="H454" s="64"/>
      <c r="I454" s="96"/>
      <c r="J454" s="96"/>
      <c r="K454" s="97"/>
      <c r="L454" s="107"/>
      <c r="M454" s="99"/>
      <c r="N454" s="93"/>
      <c r="O454" s="258"/>
      <c r="P454" s="259"/>
      <c r="Q454" s="259"/>
      <c r="R454" s="260"/>
    </row>
    <row r="455" spans="1:18" x14ac:dyDescent="0.2">
      <c r="A455" s="196" t="str">
        <f t="shared" si="62"/>
        <v>martes</v>
      </c>
      <c r="B455" s="196">
        <f t="shared" si="63"/>
        <v>44880</v>
      </c>
      <c r="C455" s="100">
        <f t="shared" si="61"/>
        <v>0</v>
      </c>
      <c r="D455" s="101"/>
      <c r="E455" s="67"/>
      <c r="F455" s="66"/>
      <c r="G455" s="67"/>
      <c r="H455" s="66"/>
      <c r="I455" s="102"/>
      <c r="J455" s="103"/>
      <c r="K455" s="104"/>
      <c r="L455" s="108"/>
      <c r="M455" s="106"/>
      <c r="N455" s="93"/>
      <c r="O455" s="255"/>
      <c r="P455" s="256"/>
      <c r="Q455" s="256"/>
      <c r="R455" s="257"/>
    </row>
    <row r="456" spans="1:18" x14ac:dyDescent="0.2">
      <c r="A456" s="196" t="str">
        <f t="shared" si="62"/>
        <v>miércoles</v>
      </c>
      <c r="B456" s="196">
        <f t="shared" si="63"/>
        <v>44881</v>
      </c>
      <c r="C456" s="94">
        <f t="shared" si="61"/>
        <v>0</v>
      </c>
      <c r="D456" s="95"/>
      <c r="E456" s="65"/>
      <c r="F456" s="64"/>
      <c r="G456" s="64"/>
      <c r="H456" s="64"/>
      <c r="I456" s="96"/>
      <c r="J456" s="96"/>
      <c r="K456" s="97"/>
      <c r="L456" s="98"/>
      <c r="M456" s="110"/>
      <c r="N456" s="93"/>
      <c r="O456" s="258"/>
      <c r="P456" s="259"/>
      <c r="Q456" s="259"/>
      <c r="R456" s="260"/>
    </row>
    <row r="457" spans="1:18" x14ac:dyDescent="0.2">
      <c r="A457" s="196" t="str">
        <f t="shared" si="62"/>
        <v>jueves</v>
      </c>
      <c r="B457" s="196">
        <f t="shared" si="63"/>
        <v>44882</v>
      </c>
      <c r="C457" s="100">
        <f t="shared" si="61"/>
        <v>0</v>
      </c>
      <c r="D457" s="101"/>
      <c r="E457" s="111"/>
      <c r="F457" s="66"/>
      <c r="G457" s="67"/>
      <c r="H457" s="66"/>
      <c r="I457" s="102"/>
      <c r="J457" s="103"/>
      <c r="K457" s="104"/>
      <c r="L457" s="105"/>
      <c r="M457" s="106"/>
      <c r="N457" s="93"/>
      <c r="O457" s="255"/>
      <c r="P457" s="256"/>
      <c r="Q457" s="256"/>
      <c r="R457" s="257"/>
    </row>
    <row r="458" spans="1:18" x14ac:dyDescent="0.2">
      <c r="A458" s="196" t="str">
        <f t="shared" si="62"/>
        <v>viernes</v>
      </c>
      <c r="B458" s="196">
        <f t="shared" si="63"/>
        <v>44883</v>
      </c>
      <c r="C458" s="94">
        <f t="shared" si="61"/>
        <v>0</v>
      </c>
      <c r="D458" s="95"/>
      <c r="E458" s="95"/>
      <c r="F458" s="64"/>
      <c r="G458" s="64"/>
      <c r="H458" s="64"/>
      <c r="I458" s="96"/>
      <c r="J458" s="96"/>
      <c r="K458" s="97"/>
      <c r="L458" s="107"/>
      <c r="M458" s="99"/>
      <c r="N458" s="93"/>
      <c r="O458" s="258"/>
      <c r="P458" s="259"/>
      <c r="Q458" s="259"/>
      <c r="R458" s="260"/>
    </row>
    <row r="459" spans="1:18" x14ac:dyDescent="0.2">
      <c r="A459" s="196" t="str">
        <f t="shared" si="62"/>
        <v>sábado</v>
      </c>
      <c r="B459" s="196">
        <f t="shared" si="63"/>
        <v>44884</v>
      </c>
      <c r="C459" s="100">
        <f t="shared" si="61"/>
        <v>0</v>
      </c>
      <c r="D459" s="101"/>
      <c r="E459" s="101"/>
      <c r="F459" s="66"/>
      <c r="G459" s="67"/>
      <c r="H459" s="66"/>
      <c r="I459" s="102"/>
      <c r="J459" s="103"/>
      <c r="K459" s="104"/>
      <c r="L459" s="108"/>
      <c r="M459" s="106"/>
      <c r="N459" s="93"/>
      <c r="O459" s="255"/>
      <c r="P459" s="256"/>
      <c r="Q459" s="256"/>
      <c r="R459" s="257"/>
    </row>
    <row r="460" spans="1:18" x14ac:dyDescent="0.2">
      <c r="A460" s="196" t="str">
        <f t="shared" si="62"/>
        <v>domingo</v>
      </c>
      <c r="B460" s="196">
        <f t="shared" si="63"/>
        <v>44885</v>
      </c>
      <c r="C460" s="94">
        <f t="shared" si="61"/>
        <v>0</v>
      </c>
      <c r="D460" s="95"/>
      <c r="E460" s="95"/>
      <c r="F460" s="64"/>
      <c r="G460" s="64"/>
      <c r="H460" s="64"/>
      <c r="I460" s="96"/>
      <c r="J460" s="96"/>
      <c r="K460" s="97"/>
      <c r="L460" s="107"/>
      <c r="M460" s="99"/>
      <c r="N460" s="93"/>
      <c r="O460" s="258"/>
      <c r="P460" s="259"/>
      <c r="Q460" s="259"/>
      <c r="R460" s="260"/>
    </row>
    <row r="461" spans="1:18" x14ac:dyDescent="0.2">
      <c r="A461" s="196" t="str">
        <f t="shared" si="62"/>
        <v>lunes</v>
      </c>
      <c r="B461" s="196">
        <f t="shared" si="63"/>
        <v>44886</v>
      </c>
      <c r="C461" s="100">
        <f t="shared" si="61"/>
        <v>0</v>
      </c>
      <c r="D461" s="101"/>
      <c r="E461" s="101"/>
      <c r="F461" s="66"/>
      <c r="G461" s="67"/>
      <c r="H461" s="66"/>
      <c r="I461" s="102"/>
      <c r="J461" s="103"/>
      <c r="K461" s="104"/>
      <c r="L461" s="108"/>
      <c r="M461" s="106"/>
      <c r="N461" s="93"/>
      <c r="O461" s="255"/>
      <c r="P461" s="256"/>
      <c r="Q461" s="256"/>
      <c r="R461" s="257"/>
    </row>
    <row r="462" spans="1:18" x14ac:dyDescent="0.2">
      <c r="A462" s="196" t="str">
        <f t="shared" si="62"/>
        <v>martes</v>
      </c>
      <c r="B462" s="196">
        <f t="shared" si="63"/>
        <v>44887</v>
      </c>
      <c r="C462" s="94">
        <f t="shared" si="61"/>
        <v>0</v>
      </c>
      <c r="D462" s="95"/>
      <c r="E462" s="95"/>
      <c r="F462" s="64"/>
      <c r="G462" s="64"/>
      <c r="H462" s="64"/>
      <c r="I462" s="96"/>
      <c r="J462" s="96"/>
      <c r="K462" s="97"/>
      <c r="L462" s="109"/>
      <c r="M462" s="99"/>
      <c r="N462" s="93"/>
      <c r="O462" s="258"/>
      <c r="P462" s="259"/>
      <c r="Q462" s="259"/>
      <c r="R462" s="260"/>
    </row>
    <row r="463" spans="1:18" x14ac:dyDescent="0.2">
      <c r="A463" s="196" t="str">
        <f t="shared" si="62"/>
        <v>miércoles</v>
      </c>
      <c r="B463" s="196">
        <f t="shared" si="63"/>
        <v>44888</v>
      </c>
      <c r="C463" s="100">
        <f t="shared" si="61"/>
        <v>0</v>
      </c>
      <c r="D463" s="101"/>
      <c r="E463" s="101"/>
      <c r="F463" s="66"/>
      <c r="G463" s="67"/>
      <c r="H463" s="66"/>
      <c r="I463" s="102"/>
      <c r="J463" s="103"/>
      <c r="K463" s="104"/>
      <c r="L463" s="108"/>
      <c r="M463" s="106"/>
      <c r="N463" s="93"/>
      <c r="O463" s="261"/>
      <c r="P463" s="262"/>
      <c r="Q463" s="262"/>
      <c r="R463" s="263"/>
    </row>
    <row r="464" spans="1:18" x14ac:dyDescent="0.2">
      <c r="A464" s="196" t="str">
        <f t="shared" si="62"/>
        <v>jueves</v>
      </c>
      <c r="B464" s="196">
        <f t="shared" si="63"/>
        <v>44889</v>
      </c>
      <c r="C464" s="94">
        <f t="shared" si="61"/>
        <v>0</v>
      </c>
      <c r="D464" s="112"/>
      <c r="E464" s="112"/>
      <c r="F464" s="64"/>
      <c r="G464" s="64"/>
      <c r="H464" s="64"/>
      <c r="I464" s="96"/>
      <c r="J464" s="96"/>
      <c r="K464" s="97"/>
      <c r="L464" s="93"/>
      <c r="M464" s="99"/>
      <c r="N464" s="93"/>
      <c r="O464" s="258"/>
      <c r="P464" s="259"/>
      <c r="Q464" s="259"/>
      <c r="R464" s="260"/>
    </row>
    <row r="465" spans="1:18" x14ac:dyDescent="0.2">
      <c r="A465" s="196" t="str">
        <f t="shared" si="62"/>
        <v>viernes</v>
      </c>
      <c r="B465" s="196">
        <f t="shared" si="63"/>
        <v>44890</v>
      </c>
      <c r="C465" s="100">
        <f t="shared" si="61"/>
        <v>0</v>
      </c>
      <c r="D465" s="113"/>
      <c r="E465" s="67"/>
      <c r="F465" s="66"/>
      <c r="G465" s="67"/>
      <c r="H465" s="66"/>
      <c r="I465" s="102"/>
      <c r="J465" s="103"/>
      <c r="K465" s="104"/>
      <c r="L465" s="108"/>
      <c r="M465" s="106"/>
      <c r="N465" s="93"/>
      <c r="O465" s="255"/>
      <c r="P465" s="256"/>
      <c r="Q465" s="256"/>
      <c r="R465" s="257"/>
    </row>
    <row r="466" spans="1:18" x14ac:dyDescent="0.2">
      <c r="A466" s="196" t="str">
        <f t="shared" si="62"/>
        <v>sábado</v>
      </c>
      <c r="B466" s="196">
        <f t="shared" si="63"/>
        <v>44891</v>
      </c>
      <c r="C466" s="94">
        <f t="shared" si="61"/>
        <v>0</v>
      </c>
      <c r="D466" s="95"/>
      <c r="E466" s="95"/>
      <c r="F466" s="64"/>
      <c r="G466" s="64"/>
      <c r="H466" s="64"/>
      <c r="I466" s="96"/>
      <c r="J466" s="96"/>
      <c r="K466" s="97"/>
      <c r="L466" s="107"/>
      <c r="M466" s="99"/>
      <c r="N466" s="93"/>
      <c r="O466" s="258"/>
      <c r="P466" s="259"/>
      <c r="Q466" s="259"/>
      <c r="R466" s="260"/>
    </row>
    <row r="467" spans="1:18" x14ac:dyDescent="0.2">
      <c r="A467" s="196" t="str">
        <f t="shared" si="62"/>
        <v>domingo</v>
      </c>
      <c r="B467" s="196">
        <f t="shared" si="63"/>
        <v>44892</v>
      </c>
      <c r="C467" s="100">
        <f t="shared" si="61"/>
        <v>0</v>
      </c>
      <c r="D467" s="113"/>
      <c r="E467" s="67"/>
      <c r="F467" s="66"/>
      <c r="G467" s="67"/>
      <c r="H467" s="66"/>
      <c r="I467" s="102"/>
      <c r="J467" s="103"/>
      <c r="K467" s="104"/>
      <c r="L467" s="108"/>
      <c r="M467" s="106"/>
      <c r="N467" s="93"/>
      <c r="O467" s="255"/>
      <c r="P467" s="256"/>
      <c r="Q467" s="256"/>
      <c r="R467" s="257"/>
    </row>
    <row r="468" spans="1:18" x14ac:dyDescent="0.2">
      <c r="A468" s="196" t="str">
        <f t="shared" si="62"/>
        <v>lunes</v>
      </c>
      <c r="B468" s="196">
        <f>+B467+1</f>
        <v>44893</v>
      </c>
      <c r="C468" s="94">
        <f t="shared" si="61"/>
        <v>0</v>
      </c>
      <c r="D468" s="95"/>
      <c r="E468" s="95"/>
      <c r="F468" s="64"/>
      <c r="G468" s="64"/>
      <c r="H468" s="64"/>
      <c r="I468" s="96"/>
      <c r="J468" s="96"/>
      <c r="K468" s="97"/>
      <c r="L468" s="107"/>
      <c r="M468" s="99"/>
      <c r="N468" s="93"/>
      <c r="O468" s="258"/>
      <c r="P468" s="259"/>
      <c r="Q468" s="259"/>
      <c r="R468" s="260"/>
    </row>
    <row r="469" spans="1:18" x14ac:dyDescent="0.2">
      <c r="A469" s="196" t="str">
        <f t="shared" si="62"/>
        <v>martes</v>
      </c>
      <c r="B469" s="196">
        <f>+B468+1</f>
        <v>44894</v>
      </c>
      <c r="C469" s="100">
        <f t="shared" si="61"/>
        <v>0</v>
      </c>
      <c r="D469" s="113"/>
      <c r="E469" s="67"/>
      <c r="F469" s="66"/>
      <c r="G469" s="67"/>
      <c r="H469" s="66"/>
      <c r="I469" s="102"/>
      <c r="J469" s="103"/>
      <c r="K469" s="104"/>
      <c r="L469" s="108"/>
      <c r="M469" s="106"/>
      <c r="N469" s="93"/>
      <c r="O469" s="255"/>
      <c r="P469" s="256"/>
      <c r="Q469" s="256"/>
      <c r="R469" s="257"/>
    </row>
    <row r="470" spans="1:18" ht="13.5" thickBot="1" x14ac:dyDescent="0.25">
      <c r="A470" s="197" t="str">
        <f t="shared" si="62"/>
        <v>miércoles</v>
      </c>
      <c r="B470" s="197">
        <f>+B469+1</f>
        <v>44895</v>
      </c>
      <c r="C470" s="114">
        <f t="shared" si="61"/>
        <v>0</v>
      </c>
      <c r="D470" s="112"/>
      <c r="E470" s="112"/>
      <c r="F470" s="64"/>
      <c r="G470" s="64"/>
      <c r="H470" s="64"/>
      <c r="I470" s="96"/>
      <c r="J470" s="96"/>
      <c r="K470" s="97"/>
      <c r="L470" s="109"/>
      <c r="M470" s="97"/>
      <c r="N470" s="93"/>
      <c r="O470" s="252"/>
      <c r="P470" s="253"/>
      <c r="Q470" s="253"/>
      <c r="R470" s="254"/>
    </row>
    <row r="471" spans="1:18" ht="16.5" customHeight="1" thickBot="1" x14ac:dyDescent="0.25">
      <c r="A471" s="25"/>
      <c r="B471" s="271" t="s">
        <v>16</v>
      </c>
      <c r="C471" s="272"/>
      <c r="D471" s="115" t="s">
        <v>14</v>
      </c>
      <c r="E471" s="116" t="s">
        <v>15</v>
      </c>
      <c r="F471" s="117" t="s">
        <v>11</v>
      </c>
      <c r="G471" s="117" t="s">
        <v>12</v>
      </c>
      <c r="H471" s="117" t="s">
        <v>43</v>
      </c>
      <c r="I471" s="118" t="s">
        <v>42</v>
      </c>
      <c r="J471" s="118" t="s">
        <v>13</v>
      </c>
      <c r="K471" s="119" t="s">
        <v>3</v>
      </c>
      <c r="L471" s="115" t="s">
        <v>30</v>
      </c>
      <c r="M471" s="119" t="s">
        <v>31</v>
      </c>
      <c r="N471" s="20"/>
      <c r="O471" s="234"/>
      <c r="P471" s="234"/>
      <c r="Q471" s="234"/>
      <c r="R471" s="234"/>
    </row>
    <row r="472" spans="1:18" ht="16.5" customHeight="1" thickBot="1" x14ac:dyDescent="0.25">
      <c r="A472" s="25"/>
      <c r="B472" s="230">
        <f>SUM(C441:C470)</f>
        <v>0</v>
      </c>
      <c r="C472" s="231"/>
      <c r="D472" s="137">
        <f t="shared" ref="D472:M472" si="64">SUM(D441:D470)</f>
        <v>0</v>
      </c>
      <c r="E472" s="138">
        <f t="shared" si="64"/>
        <v>0</v>
      </c>
      <c r="F472" s="139">
        <f t="shared" si="64"/>
        <v>0</v>
      </c>
      <c r="G472" s="139">
        <f t="shared" si="64"/>
        <v>0</v>
      </c>
      <c r="H472" s="139">
        <f t="shared" si="64"/>
        <v>0</v>
      </c>
      <c r="I472" s="139">
        <f t="shared" si="64"/>
        <v>0</v>
      </c>
      <c r="J472" s="139">
        <f t="shared" si="64"/>
        <v>0</v>
      </c>
      <c r="K472" s="140">
        <f t="shared" si="64"/>
        <v>0</v>
      </c>
      <c r="L472" s="137">
        <f t="shared" si="64"/>
        <v>0</v>
      </c>
      <c r="M472" s="140">
        <f t="shared" si="64"/>
        <v>0</v>
      </c>
      <c r="N472" s="22"/>
      <c r="O472" s="83"/>
      <c r="R472" s="83"/>
    </row>
    <row r="473" spans="1:18" ht="16.5" customHeight="1" thickBot="1" x14ac:dyDescent="0.25">
      <c r="A473" s="25"/>
      <c r="B473" s="232" t="s">
        <v>17</v>
      </c>
      <c r="C473" s="233"/>
      <c r="D473" s="132"/>
      <c r="E473" s="20"/>
      <c r="F473" s="20"/>
      <c r="G473" s="20"/>
      <c r="H473" s="20"/>
      <c r="I473" s="20"/>
      <c r="J473" s="20"/>
      <c r="K473" s="133"/>
      <c r="L473" s="134"/>
      <c r="M473" s="135"/>
      <c r="N473" s="120"/>
      <c r="O473" s="276" t="s">
        <v>53</v>
      </c>
      <c r="P473" s="277"/>
    </row>
    <row r="474" spans="1:18" ht="16.5" customHeight="1" thickBot="1" x14ac:dyDescent="0.25">
      <c r="A474" s="25"/>
      <c r="B474" s="235">
        <f>SUM(D474:M474)</f>
        <v>880</v>
      </c>
      <c r="C474" s="236"/>
      <c r="D474" s="123">
        <v>300</v>
      </c>
      <c r="E474" s="141">
        <v>100</v>
      </c>
      <c r="F474" s="121">
        <v>50</v>
      </c>
      <c r="G474" s="121">
        <v>70</v>
      </c>
      <c r="H474" s="121">
        <v>20</v>
      </c>
      <c r="I474" s="122">
        <v>80</v>
      </c>
      <c r="J474" s="122">
        <v>40</v>
      </c>
      <c r="K474" s="142">
        <v>20</v>
      </c>
      <c r="L474" s="123">
        <v>100</v>
      </c>
      <c r="M474" s="142">
        <v>100</v>
      </c>
      <c r="N474" s="124"/>
      <c r="O474" s="237">
        <f>+'Situación general'!N23-'Situación general'!N25-'Situación general'!N33-'Situación general'!N42</f>
        <v>0</v>
      </c>
      <c r="P474" s="238"/>
    </row>
    <row r="475" spans="1:18" ht="16.5" customHeight="1" thickBot="1" x14ac:dyDescent="0.25">
      <c r="A475" s="25"/>
      <c r="B475" s="264" t="s">
        <v>51</v>
      </c>
      <c r="C475" s="265"/>
      <c r="D475" s="125"/>
      <c r="E475" s="125"/>
      <c r="F475" s="125"/>
      <c r="G475" s="125"/>
      <c r="H475" s="125"/>
      <c r="I475" s="125"/>
      <c r="J475" s="125"/>
      <c r="K475" s="125"/>
      <c r="L475" s="125"/>
      <c r="M475" s="136"/>
      <c r="N475" s="125"/>
      <c r="O475" s="24"/>
      <c r="P475" s="24"/>
      <c r="Q475" s="126"/>
      <c r="R475" s="24"/>
    </row>
    <row r="476" spans="1:18" ht="16.5" customHeight="1" x14ac:dyDescent="0.2">
      <c r="A476" s="25"/>
      <c r="B476" s="266">
        <f>+B474-B472</f>
        <v>880</v>
      </c>
      <c r="C476" s="267"/>
      <c r="D476" s="146">
        <f>+D474-D472</f>
        <v>300</v>
      </c>
      <c r="E476" s="147">
        <f>+E474-E472</f>
        <v>100</v>
      </c>
      <c r="F476" s="147">
        <f t="shared" ref="F476:M476" si="65">+F474-F472</f>
        <v>50</v>
      </c>
      <c r="G476" s="147">
        <f t="shared" si="65"/>
        <v>70</v>
      </c>
      <c r="H476" s="147">
        <f t="shared" si="65"/>
        <v>20</v>
      </c>
      <c r="I476" s="147">
        <f t="shared" si="65"/>
        <v>80</v>
      </c>
      <c r="J476" s="147">
        <f t="shared" si="65"/>
        <v>40</v>
      </c>
      <c r="K476" s="148">
        <f t="shared" si="65"/>
        <v>20</v>
      </c>
      <c r="L476" s="146">
        <f t="shared" si="65"/>
        <v>100</v>
      </c>
      <c r="M476" s="148">
        <f t="shared" si="65"/>
        <v>100</v>
      </c>
      <c r="N476" s="127"/>
      <c r="O476" s="24"/>
      <c r="P476" s="128"/>
      <c r="Q476" s="129"/>
      <c r="R476" s="24"/>
    </row>
    <row r="477" spans="1:18" ht="16.5" customHeight="1" thickBot="1" x14ac:dyDescent="0.25">
      <c r="A477" s="25"/>
      <c r="B477" s="224" t="s">
        <v>52</v>
      </c>
      <c r="C477" s="225"/>
      <c r="D477" s="143">
        <f t="shared" ref="D477:M477" si="66">+D472/D474</f>
        <v>0</v>
      </c>
      <c r="E477" s="144">
        <f t="shared" si="66"/>
        <v>0</v>
      </c>
      <c r="F477" s="144">
        <f t="shared" si="66"/>
        <v>0</v>
      </c>
      <c r="G477" s="144">
        <f t="shared" si="66"/>
        <v>0</v>
      </c>
      <c r="H477" s="144">
        <f t="shared" si="66"/>
        <v>0</v>
      </c>
      <c r="I477" s="144">
        <f t="shared" si="66"/>
        <v>0</v>
      </c>
      <c r="J477" s="144">
        <f t="shared" si="66"/>
        <v>0</v>
      </c>
      <c r="K477" s="145">
        <f t="shared" si="66"/>
        <v>0</v>
      </c>
      <c r="L477" s="143">
        <f t="shared" si="66"/>
        <v>0</v>
      </c>
      <c r="M477" s="145">
        <f t="shared" si="66"/>
        <v>0</v>
      </c>
      <c r="N477" s="130"/>
      <c r="O477" s="24"/>
      <c r="R477" s="24"/>
    </row>
    <row r="480" spans="1:18" ht="23.25" x14ac:dyDescent="0.2">
      <c r="A480" s="223" t="s">
        <v>138</v>
      </c>
      <c r="B480" s="223"/>
      <c r="C480" s="223"/>
      <c r="D480" s="223"/>
      <c r="E480" s="223"/>
      <c r="F480" s="223"/>
      <c r="G480" s="223"/>
      <c r="H480" s="223"/>
      <c r="I480" s="223"/>
      <c r="J480" s="223"/>
      <c r="K480" s="223"/>
      <c r="L480" s="223"/>
      <c r="M480" s="223"/>
      <c r="N480" s="223"/>
      <c r="O480" s="24"/>
      <c r="P480" s="24"/>
      <c r="Q480" s="24"/>
      <c r="R480" s="24"/>
    </row>
    <row r="481" spans="1:18" ht="8.25" customHeight="1" thickBot="1" x14ac:dyDescent="0.25">
      <c r="A481" s="193"/>
      <c r="B481" s="193"/>
      <c r="C481" s="79"/>
      <c r="D481" s="79"/>
      <c r="E481" s="79"/>
      <c r="F481" s="79"/>
      <c r="G481" s="80"/>
      <c r="H481" s="24"/>
      <c r="I481" s="24"/>
      <c r="J481" s="24"/>
      <c r="K481" s="81"/>
      <c r="L481" s="81"/>
      <c r="M481" s="81"/>
      <c r="N481" s="82"/>
      <c r="O481" s="81"/>
      <c r="P481" s="24"/>
      <c r="Q481" s="81"/>
      <c r="R481" s="81"/>
    </row>
    <row r="482" spans="1:18" x14ac:dyDescent="0.2">
      <c r="A482" s="194"/>
      <c r="B482" s="194"/>
      <c r="C482" s="248" t="s">
        <v>10</v>
      </c>
      <c r="D482" s="250" t="s">
        <v>8</v>
      </c>
      <c r="E482" s="251"/>
      <c r="F482" s="240" t="s">
        <v>11</v>
      </c>
      <c r="G482" s="240" t="s">
        <v>12</v>
      </c>
      <c r="H482" s="240" t="s">
        <v>43</v>
      </c>
      <c r="I482" s="240" t="s">
        <v>42</v>
      </c>
      <c r="J482" s="240" t="s">
        <v>13</v>
      </c>
      <c r="K482" s="228" t="s">
        <v>3</v>
      </c>
      <c r="L482" s="226" t="s">
        <v>30</v>
      </c>
      <c r="M482" s="228" t="s">
        <v>31</v>
      </c>
      <c r="N482" s="20"/>
      <c r="O482" s="242" t="s">
        <v>64</v>
      </c>
      <c r="P482" s="278"/>
      <c r="Q482" s="278"/>
      <c r="R482" s="279"/>
    </row>
    <row r="483" spans="1:18" ht="13.5" thickBot="1" x14ac:dyDescent="0.25">
      <c r="A483" s="194"/>
      <c r="B483" s="194"/>
      <c r="C483" s="249"/>
      <c r="D483" s="18" t="s">
        <v>14</v>
      </c>
      <c r="E483" s="19" t="s">
        <v>15</v>
      </c>
      <c r="F483" s="241"/>
      <c r="G483" s="241"/>
      <c r="H483" s="241"/>
      <c r="I483" s="241"/>
      <c r="J483" s="241"/>
      <c r="K483" s="229"/>
      <c r="L483" s="227"/>
      <c r="M483" s="229"/>
      <c r="N483" s="20"/>
      <c r="O483" s="280"/>
      <c r="P483" s="281"/>
      <c r="Q483" s="281"/>
      <c r="R483" s="282"/>
    </row>
    <row r="484" spans="1:18" x14ac:dyDescent="0.2">
      <c r="A484" s="195" t="str">
        <f>TEXT(B484,"Dddd")</f>
        <v>jueves</v>
      </c>
      <c r="B484" s="195">
        <f>+B470+1</f>
        <v>44896</v>
      </c>
      <c r="C484" s="84">
        <f t="shared" ref="C484:C514" si="67">SUM(D484:N484)</f>
        <v>0</v>
      </c>
      <c r="D484" s="85"/>
      <c r="E484" s="85"/>
      <c r="F484" s="86"/>
      <c r="G484" s="87"/>
      <c r="H484" s="86"/>
      <c r="I484" s="88"/>
      <c r="J484" s="89"/>
      <c r="K484" s="90"/>
      <c r="L484" s="91"/>
      <c r="M484" s="92"/>
      <c r="N484" s="93"/>
      <c r="O484" s="273"/>
      <c r="P484" s="274"/>
      <c r="Q484" s="274"/>
      <c r="R484" s="275"/>
    </row>
    <row r="485" spans="1:18" x14ac:dyDescent="0.2">
      <c r="A485" s="196" t="str">
        <f t="shared" ref="A485:A513" si="68">TEXT(B485,"Dddd")</f>
        <v>viernes</v>
      </c>
      <c r="B485" s="196">
        <f>+B484+1</f>
        <v>44897</v>
      </c>
      <c r="C485" s="94">
        <f t="shared" si="67"/>
        <v>0</v>
      </c>
      <c r="D485" s="95"/>
      <c r="E485" s="95"/>
      <c r="F485" s="64"/>
      <c r="G485" s="64"/>
      <c r="H485" s="64"/>
      <c r="I485" s="96"/>
      <c r="J485" s="96"/>
      <c r="K485" s="97"/>
      <c r="L485" s="98"/>
      <c r="M485" s="99"/>
      <c r="N485" s="93"/>
      <c r="O485" s="258"/>
      <c r="P485" s="259"/>
      <c r="Q485" s="259"/>
      <c r="R485" s="260"/>
    </row>
    <row r="486" spans="1:18" x14ac:dyDescent="0.2">
      <c r="A486" s="196" t="str">
        <f t="shared" si="68"/>
        <v>sábado</v>
      </c>
      <c r="B486" s="196">
        <f t="shared" ref="B486:B510" si="69">+B485+1</f>
        <v>44898</v>
      </c>
      <c r="C486" s="100">
        <f t="shared" si="67"/>
        <v>0</v>
      </c>
      <c r="D486" s="101"/>
      <c r="E486" s="101"/>
      <c r="F486" s="66"/>
      <c r="G486" s="67"/>
      <c r="H486" s="66"/>
      <c r="I486" s="102"/>
      <c r="J486" s="103"/>
      <c r="K486" s="104"/>
      <c r="L486" s="105"/>
      <c r="M486" s="106"/>
      <c r="N486" s="93"/>
      <c r="O486" s="255"/>
      <c r="P486" s="256"/>
      <c r="Q486" s="256"/>
      <c r="R486" s="257"/>
    </row>
    <row r="487" spans="1:18" x14ac:dyDescent="0.2">
      <c r="A487" s="196" t="str">
        <f t="shared" si="68"/>
        <v>domingo</v>
      </c>
      <c r="B487" s="196">
        <f t="shared" si="69"/>
        <v>44899</v>
      </c>
      <c r="C487" s="94">
        <f t="shared" si="67"/>
        <v>0</v>
      </c>
      <c r="D487" s="95"/>
      <c r="E487" s="95"/>
      <c r="F487" s="64"/>
      <c r="G487" s="64"/>
      <c r="H487" s="64"/>
      <c r="I487" s="96"/>
      <c r="J487" s="96"/>
      <c r="K487" s="97"/>
      <c r="L487" s="107"/>
      <c r="M487" s="99"/>
      <c r="N487" s="93"/>
      <c r="O487" s="258"/>
      <c r="P487" s="259"/>
      <c r="Q487" s="259"/>
      <c r="R487" s="260"/>
    </row>
    <row r="488" spans="1:18" x14ac:dyDescent="0.2">
      <c r="A488" s="196" t="str">
        <f t="shared" si="68"/>
        <v>lunes</v>
      </c>
      <c r="B488" s="196">
        <f t="shared" si="69"/>
        <v>44900</v>
      </c>
      <c r="C488" s="100">
        <f t="shared" si="67"/>
        <v>0</v>
      </c>
      <c r="D488" s="101"/>
      <c r="E488" s="101"/>
      <c r="F488" s="66"/>
      <c r="G488" s="67"/>
      <c r="H488" s="66"/>
      <c r="I488" s="102"/>
      <c r="J488" s="103"/>
      <c r="K488" s="104"/>
      <c r="L488" s="108"/>
      <c r="M488" s="106"/>
      <c r="N488" s="93"/>
      <c r="O488" s="255"/>
      <c r="P488" s="256"/>
      <c r="Q488" s="256"/>
      <c r="R488" s="257"/>
    </row>
    <row r="489" spans="1:18" x14ac:dyDescent="0.2">
      <c r="A489" s="196" t="str">
        <f t="shared" si="68"/>
        <v>martes</v>
      </c>
      <c r="B489" s="196">
        <f t="shared" si="69"/>
        <v>44901</v>
      </c>
      <c r="C489" s="94">
        <f t="shared" si="67"/>
        <v>0</v>
      </c>
      <c r="D489" s="95"/>
      <c r="E489" s="95"/>
      <c r="F489" s="64"/>
      <c r="G489" s="64"/>
      <c r="H489" s="64"/>
      <c r="I489" s="96"/>
      <c r="J489" s="96"/>
      <c r="K489" s="97"/>
      <c r="L489" s="107"/>
      <c r="M489" s="99"/>
      <c r="N489" s="93"/>
      <c r="O489" s="258"/>
      <c r="P489" s="259"/>
      <c r="Q489" s="259"/>
      <c r="R489" s="260"/>
    </row>
    <row r="490" spans="1:18" x14ac:dyDescent="0.2">
      <c r="A490" s="196" t="str">
        <f t="shared" si="68"/>
        <v>miércoles</v>
      </c>
      <c r="B490" s="196">
        <f t="shared" si="69"/>
        <v>44902</v>
      </c>
      <c r="C490" s="100">
        <f t="shared" si="67"/>
        <v>0</v>
      </c>
      <c r="D490" s="101"/>
      <c r="E490" s="101"/>
      <c r="F490" s="66"/>
      <c r="G490" s="67"/>
      <c r="H490" s="66"/>
      <c r="I490" s="102"/>
      <c r="J490" s="103"/>
      <c r="K490" s="104"/>
      <c r="L490" s="108"/>
      <c r="M490" s="106"/>
      <c r="N490" s="93"/>
      <c r="O490" s="255"/>
      <c r="P490" s="256"/>
      <c r="Q490" s="256"/>
      <c r="R490" s="257"/>
    </row>
    <row r="491" spans="1:18" x14ac:dyDescent="0.2">
      <c r="A491" s="196" t="str">
        <f t="shared" si="68"/>
        <v>jueves</v>
      </c>
      <c r="B491" s="196">
        <f t="shared" si="69"/>
        <v>44903</v>
      </c>
      <c r="C491" s="94">
        <f t="shared" si="67"/>
        <v>0</v>
      </c>
      <c r="D491" s="95"/>
      <c r="E491" s="95"/>
      <c r="F491" s="64"/>
      <c r="G491" s="64"/>
      <c r="H491" s="64"/>
      <c r="I491" s="96"/>
      <c r="J491" s="96"/>
      <c r="K491" s="97"/>
      <c r="L491" s="107"/>
      <c r="M491" s="99"/>
      <c r="N491" s="93"/>
      <c r="O491" s="258"/>
      <c r="P491" s="259"/>
      <c r="Q491" s="259"/>
      <c r="R491" s="260"/>
    </row>
    <row r="492" spans="1:18" x14ac:dyDescent="0.2">
      <c r="A492" s="196" t="str">
        <f t="shared" si="68"/>
        <v>viernes</v>
      </c>
      <c r="B492" s="196">
        <f t="shared" si="69"/>
        <v>44904</v>
      </c>
      <c r="C492" s="100">
        <f t="shared" si="67"/>
        <v>0</v>
      </c>
      <c r="D492" s="101"/>
      <c r="E492" s="101"/>
      <c r="F492" s="66"/>
      <c r="G492" s="67"/>
      <c r="H492" s="66"/>
      <c r="I492" s="102"/>
      <c r="J492" s="103"/>
      <c r="K492" s="104"/>
      <c r="L492" s="108"/>
      <c r="M492" s="106"/>
      <c r="N492" s="93"/>
      <c r="O492" s="255"/>
      <c r="P492" s="256"/>
      <c r="Q492" s="256"/>
      <c r="R492" s="257"/>
    </row>
    <row r="493" spans="1:18" x14ac:dyDescent="0.2">
      <c r="A493" s="196" t="str">
        <f t="shared" si="68"/>
        <v>sábado</v>
      </c>
      <c r="B493" s="196">
        <f t="shared" si="69"/>
        <v>44905</v>
      </c>
      <c r="C493" s="94">
        <f t="shared" si="67"/>
        <v>0</v>
      </c>
      <c r="D493" s="95"/>
      <c r="E493" s="95"/>
      <c r="F493" s="64"/>
      <c r="G493" s="64"/>
      <c r="H493" s="64"/>
      <c r="I493" s="96"/>
      <c r="J493" s="96"/>
      <c r="K493" s="97"/>
      <c r="L493" s="107"/>
      <c r="M493" s="99"/>
      <c r="N493" s="93"/>
      <c r="O493" s="258"/>
      <c r="P493" s="259"/>
      <c r="Q493" s="259"/>
      <c r="R493" s="260"/>
    </row>
    <row r="494" spans="1:18" x14ac:dyDescent="0.2">
      <c r="A494" s="196" t="str">
        <f t="shared" si="68"/>
        <v>domingo</v>
      </c>
      <c r="B494" s="196">
        <f t="shared" si="69"/>
        <v>44906</v>
      </c>
      <c r="C494" s="100">
        <f t="shared" si="67"/>
        <v>0</v>
      </c>
      <c r="D494" s="101"/>
      <c r="E494" s="67"/>
      <c r="F494" s="66"/>
      <c r="G494" s="67"/>
      <c r="H494" s="66"/>
      <c r="I494" s="102"/>
      <c r="J494" s="103"/>
      <c r="K494" s="104"/>
      <c r="L494" s="105"/>
      <c r="M494" s="106"/>
      <c r="N494" s="93"/>
      <c r="O494" s="261"/>
      <c r="P494" s="262"/>
      <c r="Q494" s="262"/>
      <c r="R494" s="263"/>
    </row>
    <row r="495" spans="1:18" x14ac:dyDescent="0.2">
      <c r="A495" s="196" t="str">
        <f t="shared" si="68"/>
        <v>lunes</v>
      </c>
      <c r="B495" s="196">
        <f t="shared" si="69"/>
        <v>44907</v>
      </c>
      <c r="C495" s="94">
        <f t="shared" si="67"/>
        <v>0</v>
      </c>
      <c r="D495" s="95"/>
      <c r="E495" s="65"/>
      <c r="F495" s="64"/>
      <c r="G495" s="64"/>
      <c r="H495" s="64"/>
      <c r="I495" s="96"/>
      <c r="J495" s="96"/>
      <c r="K495" s="97"/>
      <c r="L495" s="109"/>
      <c r="M495" s="110"/>
      <c r="N495" s="93"/>
      <c r="O495" s="258"/>
      <c r="P495" s="259"/>
      <c r="Q495" s="259"/>
      <c r="R495" s="260"/>
    </row>
    <row r="496" spans="1:18" x14ac:dyDescent="0.2">
      <c r="A496" s="196" t="str">
        <f t="shared" si="68"/>
        <v>martes</v>
      </c>
      <c r="B496" s="196">
        <f t="shared" si="69"/>
        <v>44908</v>
      </c>
      <c r="C496" s="100">
        <f t="shared" si="67"/>
        <v>0</v>
      </c>
      <c r="D496" s="101"/>
      <c r="E496" s="67"/>
      <c r="F496" s="66"/>
      <c r="G496" s="67"/>
      <c r="H496" s="66"/>
      <c r="I496" s="102"/>
      <c r="J496" s="103"/>
      <c r="K496" s="104"/>
      <c r="L496" s="108"/>
      <c r="M496" s="106"/>
      <c r="N496" s="93"/>
      <c r="O496" s="255"/>
      <c r="P496" s="256"/>
      <c r="Q496" s="256"/>
      <c r="R496" s="257"/>
    </row>
    <row r="497" spans="1:18" x14ac:dyDescent="0.2">
      <c r="A497" s="196" t="str">
        <f t="shared" si="68"/>
        <v>miércoles</v>
      </c>
      <c r="B497" s="196">
        <f t="shared" si="69"/>
        <v>44909</v>
      </c>
      <c r="C497" s="94">
        <f t="shared" si="67"/>
        <v>0</v>
      </c>
      <c r="D497" s="95"/>
      <c r="E497" s="65"/>
      <c r="F497" s="64"/>
      <c r="G497" s="64"/>
      <c r="H497" s="64"/>
      <c r="I497" s="96"/>
      <c r="J497" s="96"/>
      <c r="K497" s="97"/>
      <c r="L497" s="107"/>
      <c r="M497" s="99"/>
      <c r="N497" s="93"/>
      <c r="O497" s="258"/>
      <c r="P497" s="259"/>
      <c r="Q497" s="259"/>
      <c r="R497" s="260"/>
    </row>
    <row r="498" spans="1:18" x14ac:dyDescent="0.2">
      <c r="A498" s="196" t="str">
        <f t="shared" si="68"/>
        <v>jueves</v>
      </c>
      <c r="B498" s="196">
        <f t="shared" si="69"/>
        <v>44910</v>
      </c>
      <c r="C498" s="100">
        <f t="shared" si="67"/>
        <v>0</v>
      </c>
      <c r="D498" s="101"/>
      <c r="E498" s="67"/>
      <c r="F498" s="66"/>
      <c r="G498" s="67"/>
      <c r="H498" s="66"/>
      <c r="I498" s="102"/>
      <c r="J498" s="103"/>
      <c r="K498" s="104"/>
      <c r="L498" s="108"/>
      <c r="M498" s="106"/>
      <c r="N498" s="93"/>
      <c r="O498" s="255"/>
      <c r="P498" s="256"/>
      <c r="Q498" s="256"/>
      <c r="R498" s="257"/>
    </row>
    <row r="499" spans="1:18" x14ac:dyDescent="0.2">
      <c r="A499" s="196" t="str">
        <f t="shared" si="68"/>
        <v>viernes</v>
      </c>
      <c r="B499" s="196">
        <f t="shared" si="69"/>
        <v>44911</v>
      </c>
      <c r="C499" s="94">
        <f t="shared" si="67"/>
        <v>0</v>
      </c>
      <c r="D499" s="95"/>
      <c r="E499" s="65"/>
      <c r="F499" s="64"/>
      <c r="G499" s="64"/>
      <c r="H499" s="64"/>
      <c r="I499" s="96"/>
      <c r="J499" s="96"/>
      <c r="K499" s="97"/>
      <c r="L499" s="98"/>
      <c r="M499" s="110"/>
      <c r="N499" s="93"/>
      <c r="O499" s="258"/>
      <c r="P499" s="259"/>
      <c r="Q499" s="259"/>
      <c r="R499" s="260"/>
    </row>
    <row r="500" spans="1:18" x14ac:dyDescent="0.2">
      <c r="A500" s="196" t="str">
        <f t="shared" si="68"/>
        <v>sábado</v>
      </c>
      <c r="B500" s="196">
        <f t="shared" si="69"/>
        <v>44912</v>
      </c>
      <c r="C500" s="100">
        <f t="shared" si="67"/>
        <v>0</v>
      </c>
      <c r="D500" s="101"/>
      <c r="E500" s="111"/>
      <c r="F500" s="66"/>
      <c r="G500" s="67"/>
      <c r="H500" s="66"/>
      <c r="I500" s="102"/>
      <c r="J500" s="103"/>
      <c r="K500" s="104"/>
      <c r="L500" s="105"/>
      <c r="M500" s="106"/>
      <c r="N500" s="93"/>
      <c r="O500" s="255"/>
      <c r="P500" s="256"/>
      <c r="Q500" s="256"/>
      <c r="R500" s="257"/>
    </row>
    <row r="501" spans="1:18" x14ac:dyDescent="0.2">
      <c r="A501" s="196" t="str">
        <f t="shared" si="68"/>
        <v>domingo</v>
      </c>
      <c r="B501" s="196">
        <f t="shared" si="69"/>
        <v>44913</v>
      </c>
      <c r="C501" s="94">
        <f t="shared" si="67"/>
        <v>0</v>
      </c>
      <c r="D501" s="95"/>
      <c r="E501" s="95"/>
      <c r="F501" s="64"/>
      <c r="G501" s="64"/>
      <c r="H501" s="64"/>
      <c r="I501" s="96"/>
      <c r="J501" s="96"/>
      <c r="K501" s="97"/>
      <c r="L501" s="107"/>
      <c r="M501" s="99"/>
      <c r="N501" s="93"/>
      <c r="O501" s="258"/>
      <c r="P501" s="259"/>
      <c r="Q501" s="259"/>
      <c r="R501" s="260"/>
    </row>
    <row r="502" spans="1:18" x14ac:dyDescent="0.2">
      <c r="A502" s="196" t="str">
        <f t="shared" si="68"/>
        <v>lunes</v>
      </c>
      <c r="B502" s="196">
        <f t="shared" si="69"/>
        <v>44914</v>
      </c>
      <c r="C502" s="100">
        <f t="shared" si="67"/>
        <v>0</v>
      </c>
      <c r="D502" s="101"/>
      <c r="E502" s="101"/>
      <c r="F502" s="66"/>
      <c r="G502" s="67"/>
      <c r="H502" s="66"/>
      <c r="I502" s="102"/>
      <c r="J502" s="103"/>
      <c r="K502" s="104"/>
      <c r="L502" s="108"/>
      <c r="M502" s="106"/>
      <c r="N502" s="93"/>
      <c r="O502" s="255"/>
      <c r="P502" s="256"/>
      <c r="Q502" s="256"/>
      <c r="R502" s="257"/>
    </row>
    <row r="503" spans="1:18" x14ac:dyDescent="0.2">
      <c r="A503" s="196" t="str">
        <f t="shared" si="68"/>
        <v>martes</v>
      </c>
      <c r="B503" s="196">
        <f t="shared" si="69"/>
        <v>44915</v>
      </c>
      <c r="C503" s="94">
        <f t="shared" si="67"/>
        <v>0</v>
      </c>
      <c r="D503" s="95"/>
      <c r="E503" s="95"/>
      <c r="F503" s="64"/>
      <c r="G503" s="64"/>
      <c r="H503" s="64"/>
      <c r="I503" s="96"/>
      <c r="J503" s="96"/>
      <c r="K503" s="97"/>
      <c r="L503" s="107"/>
      <c r="M503" s="99"/>
      <c r="N503" s="93"/>
      <c r="O503" s="258"/>
      <c r="P503" s="259"/>
      <c r="Q503" s="259"/>
      <c r="R503" s="260"/>
    </row>
    <row r="504" spans="1:18" x14ac:dyDescent="0.2">
      <c r="A504" s="196" t="str">
        <f t="shared" si="68"/>
        <v>miércoles</v>
      </c>
      <c r="B504" s="196">
        <f t="shared" si="69"/>
        <v>44916</v>
      </c>
      <c r="C504" s="100">
        <f t="shared" si="67"/>
        <v>0</v>
      </c>
      <c r="D504" s="101"/>
      <c r="E504" s="101"/>
      <c r="F504" s="66"/>
      <c r="G504" s="67"/>
      <c r="H504" s="66"/>
      <c r="I504" s="102"/>
      <c r="J504" s="103"/>
      <c r="K504" s="104"/>
      <c r="L504" s="108"/>
      <c r="M504" s="106"/>
      <c r="N504" s="93"/>
      <c r="O504" s="255"/>
      <c r="P504" s="256"/>
      <c r="Q504" s="256"/>
      <c r="R504" s="257"/>
    </row>
    <row r="505" spans="1:18" x14ac:dyDescent="0.2">
      <c r="A505" s="196" t="str">
        <f t="shared" si="68"/>
        <v>jueves</v>
      </c>
      <c r="B505" s="196">
        <f t="shared" si="69"/>
        <v>44917</v>
      </c>
      <c r="C505" s="94">
        <f t="shared" si="67"/>
        <v>0</v>
      </c>
      <c r="D505" s="95"/>
      <c r="E505" s="95"/>
      <c r="F505" s="64"/>
      <c r="G505" s="64"/>
      <c r="H505" s="64"/>
      <c r="I505" s="96"/>
      <c r="J505" s="96"/>
      <c r="K505" s="97"/>
      <c r="L505" s="109"/>
      <c r="M505" s="99"/>
      <c r="N505" s="93"/>
      <c r="O505" s="258"/>
      <c r="P505" s="259"/>
      <c r="Q505" s="259"/>
      <c r="R505" s="260"/>
    </row>
    <row r="506" spans="1:18" x14ac:dyDescent="0.2">
      <c r="A506" s="196" t="str">
        <f t="shared" si="68"/>
        <v>viernes</v>
      </c>
      <c r="B506" s="196">
        <f t="shared" si="69"/>
        <v>44918</v>
      </c>
      <c r="C506" s="100">
        <f t="shared" si="67"/>
        <v>0</v>
      </c>
      <c r="D506" s="101"/>
      <c r="E506" s="101"/>
      <c r="F506" s="66"/>
      <c r="G506" s="67"/>
      <c r="H506" s="66"/>
      <c r="I506" s="102"/>
      <c r="J506" s="103"/>
      <c r="K506" s="104"/>
      <c r="L506" s="108"/>
      <c r="M506" s="106"/>
      <c r="N506" s="93"/>
      <c r="O506" s="261"/>
      <c r="P506" s="262"/>
      <c r="Q506" s="262"/>
      <c r="R506" s="263"/>
    </row>
    <row r="507" spans="1:18" x14ac:dyDescent="0.2">
      <c r="A507" s="196" t="str">
        <f t="shared" si="68"/>
        <v>sábado</v>
      </c>
      <c r="B507" s="196">
        <f t="shared" si="69"/>
        <v>44919</v>
      </c>
      <c r="C507" s="94">
        <f t="shared" si="67"/>
        <v>0</v>
      </c>
      <c r="D507" s="112"/>
      <c r="E507" s="112"/>
      <c r="F507" s="64"/>
      <c r="G507" s="64"/>
      <c r="H507" s="64"/>
      <c r="I507" s="96"/>
      <c r="J507" s="96"/>
      <c r="K507" s="97"/>
      <c r="L507" s="93"/>
      <c r="M507" s="99"/>
      <c r="N507" s="93"/>
      <c r="O507" s="258"/>
      <c r="P507" s="259"/>
      <c r="Q507" s="259"/>
      <c r="R507" s="260"/>
    </row>
    <row r="508" spans="1:18" x14ac:dyDescent="0.2">
      <c r="A508" s="196" t="str">
        <f t="shared" si="68"/>
        <v>domingo</v>
      </c>
      <c r="B508" s="196">
        <f t="shared" si="69"/>
        <v>44920</v>
      </c>
      <c r="C508" s="100">
        <f t="shared" si="67"/>
        <v>0</v>
      </c>
      <c r="D508" s="113"/>
      <c r="E508" s="67"/>
      <c r="F508" s="66"/>
      <c r="G508" s="67"/>
      <c r="H508" s="66"/>
      <c r="I508" s="102"/>
      <c r="J508" s="103"/>
      <c r="K508" s="104"/>
      <c r="L508" s="108"/>
      <c r="M508" s="106"/>
      <c r="N508" s="93"/>
      <c r="O508" s="255"/>
      <c r="P508" s="256"/>
      <c r="Q508" s="256"/>
      <c r="R508" s="257"/>
    </row>
    <row r="509" spans="1:18" x14ac:dyDescent="0.2">
      <c r="A509" s="196" t="str">
        <f t="shared" si="68"/>
        <v>lunes</v>
      </c>
      <c r="B509" s="196">
        <f t="shared" si="69"/>
        <v>44921</v>
      </c>
      <c r="C509" s="94">
        <f t="shared" si="67"/>
        <v>0</v>
      </c>
      <c r="D509" s="95"/>
      <c r="E509" s="95"/>
      <c r="F509" s="64"/>
      <c r="G509" s="64"/>
      <c r="H509" s="64"/>
      <c r="I509" s="96"/>
      <c r="J509" s="96"/>
      <c r="K509" s="97"/>
      <c r="L509" s="107"/>
      <c r="M509" s="99"/>
      <c r="N509" s="93"/>
      <c r="O509" s="258"/>
      <c r="P509" s="259"/>
      <c r="Q509" s="259"/>
      <c r="R509" s="260"/>
    </row>
    <row r="510" spans="1:18" x14ac:dyDescent="0.2">
      <c r="A510" s="196" t="str">
        <f t="shared" si="68"/>
        <v>martes</v>
      </c>
      <c r="B510" s="196">
        <f t="shared" si="69"/>
        <v>44922</v>
      </c>
      <c r="C510" s="100">
        <f t="shared" si="67"/>
        <v>0</v>
      </c>
      <c r="D510" s="113"/>
      <c r="E510" s="67"/>
      <c r="F510" s="66"/>
      <c r="G510" s="67"/>
      <c r="H510" s="66"/>
      <c r="I510" s="102"/>
      <c r="J510" s="103"/>
      <c r="K510" s="104"/>
      <c r="L510" s="108"/>
      <c r="M510" s="106"/>
      <c r="N510" s="93"/>
      <c r="O510" s="255"/>
      <c r="P510" s="256"/>
      <c r="Q510" s="256"/>
      <c r="R510" s="257"/>
    </row>
    <row r="511" spans="1:18" x14ac:dyDescent="0.2">
      <c r="A511" s="196" t="str">
        <f t="shared" si="68"/>
        <v>miércoles</v>
      </c>
      <c r="B511" s="196">
        <f>+B510+1</f>
        <v>44923</v>
      </c>
      <c r="C511" s="94">
        <f t="shared" si="67"/>
        <v>0</v>
      </c>
      <c r="D511" s="95"/>
      <c r="E511" s="95"/>
      <c r="F511" s="64"/>
      <c r="G511" s="64"/>
      <c r="H511" s="64"/>
      <c r="I511" s="96"/>
      <c r="J511" s="96"/>
      <c r="K511" s="97"/>
      <c r="L511" s="107"/>
      <c r="M511" s="99"/>
      <c r="N511" s="93"/>
      <c r="O511" s="258"/>
      <c r="P511" s="259"/>
      <c r="Q511" s="259"/>
      <c r="R511" s="260"/>
    </row>
    <row r="512" spans="1:18" x14ac:dyDescent="0.2">
      <c r="A512" s="196" t="str">
        <f t="shared" si="68"/>
        <v>jueves</v>
      </c>
      <c r="B512" s="196">
        <f>+B511+1</f>
        <v>44924</v>
      </c>
      <c r="C512" s="100">
        <f t="shared" si="67"/>
        <v>0</v>
      </c>
      <c r="D512" s="113"/>
      <c r="E512" s="67"/>
      <c r="F512" s="66"/>
      <c r="G512" s="67"/>
      <c r="H512" s="66"/>
      <c r="I512" s="102"/>
      <c r="J512" s="103"/>
      <c r="K512" s="104"/>
      <c r="L512" s="108"/>
      <c r="M512" s="106"/>
      <c r="N512" s="93"/>
      <c r="O512" s="255"/>
      <c r="P512" s="256"/>
      <c r="Q512" s="256"/>
      <c r="R512" s="257"/>
    </row>
    <row r="513" spans="1:18" x14ac:dyDescent="0.2">
      <c r="A513" s="196" t="str">
        <f t="shared" si="68"/>
        <v>viernes</v>
      </c>
      <c r="B513" s="196">
        <f>+B512+1</f>
        <v>44925</v>
      </c>
      <c r="C513" s="114">
        <f t="shared" si="67"/>
        <v>0</v>
      </c>
      <c r="D513" s="112"/>
      <c r="E513" s="112"/>
      <c r="F513" s="64"/>
      <c r="G513" s="64"/>
      <c r="H513" s="64"/>
      <c r="I513" s="96"/>
      <c r="J513" s="96"/>
      <c r="K513" s="97"/>
      <c r="L513" s="109"/>
      <c r="M513" s="97"/>
      <c r="N513" s="93"/>
      <c r="O513" s="252"/>
      <c r="P513" s="253"/>
      <c r="Q513" s="253"/>
      <c r="R513" s="254"/>
    </row>
    <row r="514" spans="1:18" ht="13.5" thickBot="1" x14ac:dyDescent="0.25">
      <c r="A514" s="197" t="str">
        <f>TEXT(B514,"Dddd")</f>
        <v>sábado</v>
      </c>
      <c r="B514" s="197">
        <f>+B513+1</f>
        <v>44926</v>
      </c>
      <c r="C514" s="100">
        <f t="shared" si="67"/>
        <v>0</v>
      </c>
      <c r="D514" s="113"/>
      <c r="E514" s="67"/>
      <c r="F514" s="66"/>
      <c r="G514" s="67"/>
      <c r="H514" s="66"/>
      <c r="I514" s="102"/>
      <c r="J514" s="103"/>
      <c r="K514" s="104"/>
      <c r="L514" s="108"/>
      <c r="M514" s="106"/>
      <c r="N514" s="93"/>
      <c r="O514" s="268"/>
      <c r="P514" s="269"/>
      <c r="Q514" s="269"/>
      <c r="R514" s="270"/>
    </row>
    <row r="515" spans="1:18" ht="16.5" customHeight="1" thickBot="1" x14ac:dyDescent="0.25">
      <c r="A515" s="25"/>
      <c r="B515" s="271" t="s">
        <v>16</v>
      </c>
      <c r="C515" s="272"/>
      <c r="D515" s="115" t="s">
        <v>14</v>
      </c>
      <c r="E515" s="116" t="s">
        <v>15</v>
      </c>
      <c r="F515" s="117" t="s">
        <v>11</v>
      </c>
      <c r="G515" s="117" t="s">
        <v>12</v>
      </c>
      <c r="H515" s="117" t="s">
        <v>43</v>
      </c>
      <c r="I515" s="118" t="s">
        <v>42</v>
      </c>
      <c r="J515" s="118" t="s">
        <v>13</v>
      </c>
      <c r="K515" s="119" t="s">
        <v>3</v>
      </c>
      <c r="L515" s="115" t="s">
        <v>30</v>
      </c>
      <c r="M515" s="119" t="s">
        <v>31</v>
      </c>
      <c r="N515" s="20"/>
      <c r="O515" s="234"/>
      <c r="P515" s="234"/>
      <c r="Q515" s="234"/>
      <c r="R515" s="234"/>
    </row>
    <row r="516" spans="1:18" ht="16.5" customHeight="1" thickBot="1" x14ac:dyDescent="0.25">
      <c r="A516" s="25"/>
      <c r="B516" s="230">
        <f>SUM(C484:C514)</f>
        <v>0</v>
      </c>
      <c r="C516" s="231"/>
      <c r="D516" s="137">
        <f t="shared" ref="D516:M516" si="70">SUM(D484:D514)</f>
        <v>0</v>
      </c>
      <c r="E516" s="138">
        <f t="shared" si="70"/>
        <v>0</v>
      </c>
      <c r="F516" s="139">
        <f t="shared" si="70"/>
        <v>0</v>
      </c>
      <c r="G516" s="139">
        <f t="shared" si="70"/>
        <v>0</v>
      </c>
      <c r="H516" s="139">
        <f t="shared" si="70"/>
        <v>0</v>
      </c>
      <c r="I516" s="139">
        <f t="shared" si="70"/>
        <v>0</v>
      </c>
      <c r="J516" s="139">
        <f t="shared" si="70"/>
        <v>0</v>
      </c>
      <c r="K516" s="140">
        <f t="shared" si="70"/>
        <v>0</v>
      </c>
      <c r="L516" s="137">
        <f t="shared" si="70"/>
        <v>0</v>
      </c>
      <c r="M516" s="140">
        <f t="shared" si="70"/>
        <v>0</v>
      </c>
      <c r="N516" s="22"/>
      <c r="O516" s="83"/>
      <c r="R516" s="83"/>
    </row>
    <row r="517" spans="1:18" ht="16.5" customHeight="1" thickBot="1" x14ac:dyDescent="0.25">
      <c r="A517" s="25"/>
      <c r="B517" s="232" t="s">
        <v>17</v>
      </c>
      <c r="C517" s="233"/>
      <c r="D517" s="132"/>
      <c r="E517" s="20"/>
      <c r="F517" s="20"/>
      <c r="G517" s="20"/>
      <c r="H517" s="20"/>
      <c r="I517" s="20"/>
      <c r="J517" s="20"/>
      <c r="K517" s="133"/>
      <c r="L517" s="134"/>
      <c r="M517" s="135"/>
      <c r="N517" s="120"/>
      <c r="O517" s="276" t="s">
        <v>53</v>
      </c>
      <c r="P517" s="277"/>
    </row>
    <row r="518" spans="1:18" ht="16.5" customHeight="1" thickBot="1" x14ac:dyDescent="0.25">
      <c r="A518" s="25"/>
      <c r="B518" s="235">
        <f>SUM(D518:M518)</f>
        <v>880</v>
      </c>
      <c r="C518" s="236"/>
      <c r="D518" s="123">
        <v>300</v>
      </c>
      <c r="E518" s="141">
        <v>100</v>
      </c>
      <c r="F518" s="121">
        <v>50</v>
      </c>
      <c r="G518" s="121">
        <v>70</v>
      </c>
      <c r="H518" s="121">
        <v>20</v>
      </c>
      <c r="I518" s="122">
        <v>80</v>
      </c>
      <c r="J518" s="122">
        <v>40</v>
      </c>
      <c r="K518" s="142">
        <v>20</v>
      </c>
      <c r="L518" s="123">
        <v>100</v>
      </c>
      <c r="M518" s="142">
        <v>100</v>
      </c>
      <c r="N518" s="124"/>
      <c r="O518" s="237">
        <f>+'Situación general'!O23-'Situación general'!O25-'Situación general'!O33-'Situación general'!O42</f>
        <v>0</v>
      </c>
      <c r="P518" s="238"/>
    </row>
    <row r="519" spans="1:18" ht="16.5" customHeight="1" thickBot="1" x14ac:dyDescent="0.25">
      <c r="A519" s="25"/>
      <c r="B519" s="264" t="s">
        <v>51</v>
      </c>
      <c r="C519" s="265"/>
      <c r="D519" s="125"/>
      <c r="E519" s="125"/>
      <c r="F519" s="125"/>
      <c r="G519" s="125"/>
      <c r="H519" s="125"/>
      <c r="I519" s="125"/>
      <c r="J519" s="125"/>
      <c r="K519" s="125"/>
      <c r="L519" s="125"/>
      <c r="M519" s="136"/>
      <c r="N519" s="125"/>
      <c r="O519" s="24"/>
      <c r="P519" s="24"/>
      <c r="Q519" s="126"/>
      <c r="R519" s="24"/>
    </row>
    <row r="520" spans="1:18" ht="16.5" customHeight="1" x14ac:dyDescent="0.2">
      <c r="A520" s="25"/>
      <c r="B520" s="266">
        <f>+B518-B516</f>
        <v>880</v>
      </c>
      <c r="C520" s="267"/>
      <c r="D520" s="146">
        <f>+D518-D516</f>
        <v>300</v>
      </c>
      <c r="E520" s="147">
        <f>+E518-E516</f>
        <v>100</v>
      </c>
      <c r="F520" s="147">
        <f t="shared" ref="F520:M520" si="71">+F518-F516</f>
        <v>50</v>
      </c>
      <c r="G520" s="147">
        <f t="shared" si="71"/>
        <v>70</v>
      </c>
      <c r="H520" s="147">
        <f t="shared" si="71"/>
        <v>20</v>
      </c>
      <c r="I520" s="147">
        <f t="shared" si="71"/>
        <v>80</v>
      </c>
      <c r="J520" s="147">
        <f t="shared" si="71"/>
        <v>40</v>
      </c>
      <c r="K520" s="148">
        <f t="shared" si="71"/>
        <v>20</v>
      </c>
      <c r="L520" s="146">
        <f t="shared" si="71"/>
        <v>100</v>
      </c>
      <c r="M520" s="148">
        <f t="shared" si="71"/>
        <v>100</v>
      </c>
      <c r="N520" s="127"/>
      <c r="O520" s="24"/>
      <c r="P520" s="128"/>
      <c r="Q520" s="129"/>
      <c r="R520" s="24"/>
    </row>
    <row r="521" spans="1:18" ht="16.5" customHeight="1" thickBot="1" x14ac:dyDescent="0.25">
      <c r="A521" s="25"/>
      <c r="B521" s="224" t="s">
        <v>52</v>
      </c>
      <c r="C521" s="225"/>
      <c r="D521" s="143">
        <f t="shared" ref="D521:M521" si="72">+D516/D518</f>
        <v>0</v>
      </c>
      <c r="E521" s="144">
        <f t="shared" si="72"/>
        <v>0</v>
      </c>
      <c r="F521" s="144">
        <f t="shared" si="72"/>
        <v>0</v>
      </c>
      <c r="G521" s="144">
        <f t="shared" si="72"/>
        <v>0</v>
      </c>
      <c r="H521" s="144">
        <f t="shared" si="72"/>
        <v>0</v>
      </c>
      <c r="I521" s="144">
        <f t="shared" si="72"/>
        <v>0</v>
      </c>
      <c r="J521" s="144">
        <f t="shared" si="72"/>
        <v>0</v>
      </c>
      <c r="K521" s="145">
        <f t="shared" si="72"/>
        <v>0</v>
      </c>
      <c r="L521" s="143">
        <f t="shared" si="72"/>
        <v>0</v>
      </c>
      <c r="M521" s="145">
        <f t="shared" si="72"/>
        <v>0</v>
      </c>
      <c r="N521" s="130"/>
      <c r="O521" s="24"/>
      <c r="R521" s="24"/>
    </row>
  </sheetData>
  <mergeCells count="629">
    <mergeCell ref="B519:C519"/>
    <mergeCell ref="B520:C520"/>
    <mergeCell ref="B521:C521"/>
    <mergeCell ref="B516:C516"/>
    <mergeCell ref="B517:C517"/>
    <mergeCell ref="O510:R510"/>
    <mergeCell ref="O511:R511"/>
    <mergeCell ref="O512:R512"/>
    <mergeCell ref="O517:P517"/>
    <mergeCell ref="B518:C518"/>
    <mergeCell ref="O518:P518"/>
    <mergeCell ref="O513:R513"/>
    <mergeCell ref="O514:R514"/>
    <mergeCell ref="B515:C515"/>
    <mergeCell ref="O515:R515"/>
    <mergeCell ref="O504:R504"/>
    <mergeCell ref="O505:R505"/>
    <mergeCell ref="O506:R506"/>
    <mergeCell ref="O507:R507"/>
    <mergeCell ref="O508:R508"/>
    <mergeCell ref="O509:R509"/>
    <mergeCell ref="O498:R498"/>
    <mergeCell ref="O499:R499"/>
    <mergeCell ref="O500:R500"/>
    <mergeCell ref="O501:R501"/>
    <mergeCell ref="O502:R502"/>
    <mergeCell ref="O503:R503"/>
    <mergeCell ref="O492:R492"/>
    <mergeCell ref="O493:R493"/>
    <mergeCell ref="O494:R494"/>
    <mergeCell ref="O495:R495"/>
    <mergeCell ref="O496:R496"/>
    <mergeCell ref="O497:R497"/>
    <mergeCell ref="O486:R486"/>
    <mergeCell ref="O487:R487"/>
    <mergeCell ref="O488:R488"/>
    <mergeCell ref="O489:R489"/>
    <mergeCell ref="O490:R490"/>
    <mergeCell ref="O491:R491"/>
    <mergeCell ref="K482:K483"/>
    <mergeCell ref="L482:L483"/>
    <mergeCell ref="M482:M483"/>
    <mergeCell ref="O482:R483"/>
    <mergeCell ref="O484:R484"/>
    <mergeCell ref="O485:R485"/>
    <mergeCell ref="B476:C476"/>
    <mergeCell ref="B477:C477"/>
    <mergeCell ref="C482:C483"/>
    <mergeCell ref="D482:E482"/>
    <mergeCell ref="F482:F483"/>
    <mergeCell ref="G482:G483"/>
    <mergeCell ref="H482:H483"/>
    <mergeCell ref="I482:I483"/>
    <mergeCell ref="J482:J483"/>
    <mergeCell ref="B472:C472"/>
    <mergeCell ref="B473:C473"/>
    <mergeCell ref="O473:P473"/>
    <mergeCell ref="B474:C474"/>
    <mergeCell ref="O474:P474"/>
    <mergeCell ref="B475:C475"/>
    <mergeCell ref="B471:C471"/>
    <mergeCell ref="O471:R471"/>
    <mergeCell ref="O466:R466"/>
    <mergeCell ref="O467:R467"/>
    <mergeCell ref="O468:R468"/>
    <mergeCell ref="O469:R469"/>
    <mergeCell ref="O461:R461"/>
    <mergeCell ref="O462:R462"/>
    <mergeCell ref="O463:R463"/>
    <mergeCell ref="O464:R464"/>
    <mergeCell ref="O465:R465"/>
    <mergeCell ref="O470:R470"/>
    <mergeCell ref="O455:R455"/>
    <mergeCell ref="O456:R456"/>
    <mergeCell ref="O457:R457"/>
    <mergeCell ref="O458:R458"/>
    <mergeCell ref="O459:R459"/>
    <mergeCell ref="O460:R460"/>
    <mergeCell ref="O449:R449"/>
    <mergeCell ref="O450:R450"/>
    <mergeCell ref="O451:R451"/>
    <mergeCell ref="O452:R452"/>
    <mergeCell ref="O453:R453"/>
    <mergeCell ref="O454:R454"/>
    <mergeCell ref="O443:R443"/>
    <mergeCell ref="O444:R444"/>
    <mergeCell ref="O445:R445"/>
    <mergeCell ref="O446:R446"/>
    <mergeCell ref="O447:R447"/>
    <mergeCell ref="O448:R448"/>
    <mergeCell ref="K439:K440"/>
    <mergeCell ref="L439:L440"/>
    <mergeCell ref="M439:M440"/>
    <mergeCell ref="O439:R440"/>
    <mergeCell ref="O441:R441"/>
    <mergeCell ref="O442:R442"/>
    <mergeCell ref="B433:C433"/>
    <mergeCell ref="B434:C434"/>
    <mergeCell ref="C439:C440"/>
    <mergeCell ref="D439:E439"/>
    <mergeCell ref="F439:F440"/>
    <mergeCell ref="G439:G440"/>
    <mergeCell ref="H439:H440"/>
    <mergeCell ref="I439:I440"/>
    <mergeCell ref="J439:J440"/>
    <mergeCell ref="B429:C429"/>
    <mergeCell ref="B430:C430"/>
    <mergeCell ref="O430:P430"/>
    <mergeCell ref="B431:C431"/>
    <mergeCell ref="O431:P431"/>
    <mergeCell ref="B432:C432"/>
    <mergeCell ref="O423:R423"/>
    <mergeCell ref="O424:R424"/>
    <mergeCell ref="O425:R425"/>
    <mergeCell ref="O426:R426"/>
    <mergeCell ref="O427:R427"/>
    <mergeCell ref="B428:C428"/>
    <mergeCell ref="O428:R428"/>
    <mergeCell ref="O417:R417"/>
    <mergeCell ref="O418:R418"/>
    <mergeCell ref="O419:R419"/>
    <mergeCell ref="O420:R420"/>
    <mergeCell ref="O421:R421"/>
    <mergeCell ref="O422:R422"/>
    <mergeCell ref="O411:R411"/>
    <mergeCell ref="O412:R412"/>
    <mergeCell ref="O413:R413"/>
    <mergeCell ref="O414:R414"/>
    <mergeCell ref="O415:R415"/>
    <mergeCell ref="O416:R416"/>
    <mergeCell ref="O405:R405"/>
    <mergeCell ref="O406:R406"/>
    <mergeCell ref="O407:R407"/>
    <mergeCell ref="O408:R408"/>
    <mergeCell ref="O409:R409"/>
    <mergeCell ref="O410:R410"/>
    <mergeCell ref="O399:R399"/>
    <mergeCell ref="O400:R400"/>
    <mergeCell ref="O401:R401"/>
    <mergeCell ref="O402:R402"/>
    <mergeCell ref="O403:R403"/>
    <mergeCell ref="O404:R404"/>
    <mergeCell ref="K395:K396"/>
    <mergeCell ref="L395:L396"/>
    <mergeCell ref="M395:M396"/>
    <mergeCell ref="O395:R396"/>
    <mergeCell ref="O397:R397"/>
    <mergeCell ref="O398:R398"/>
    <mergeCell ref="B389:C389"/>
    <mergeCell ref="B390:C390"/>
    <mergeCell ref="C395:C396"/>
    <mergeCell ref="D395:E395"/>
    <mergeCell ref="F395:F396"/>
    <mergeCell ref="G395:G396"/>
    <mergeCell ref="H395:H396"/>
    <mergeCell ref="I395:I396"/>
    <mergeCell ref="J395:J396"/>
    <mergeCell ref="B385:C385"/>
    <mergeCell ref="B386:C386"/>
    <mergeCell ref="O386:P386"/>
    <mergeCell ref="B387:C387"/>
    <mergeCell ref="O387:P387"/>
    <mergeCell ref="B388:C388"/>
    <mergeCell ref="B384:C384"/>
    <mergeCell ref="O384:R384"/>
    <mergeCell ref="O379:R379"/>
    <mergeCell ref="O380:R380"/>
    <mergeCell ref="O381:R381"/>
    <mergeCell ref="O382:R382"/>
    <mergeCell ref="O374:R374"/>
    <mergeCell ref="O375:R375"/>
    <mergeCell ref="O376:R376"/>
    <mergeCell ref="O377:R377"/>
    <mergeCell ref="O378:R378"/>
    <mergeCell ref="O383:R383"/>
    <mergeCell ref="O368:R368"/>
    <mergeCell ref="O369:R369"/>
    <mergeCell ref="O370:R370"/>
    <mergeCell ref="O371:R371"/>
    <mergeCell ref="O372:R372"/>
    <mergeCell ref="O373:R373"/>
    <mergeCell ref="O362:R362"/>
    <mergeCell ref="O363:R363"/>
    <mergeCell ref="O364:R364"/>
    <mergeCell ref="O365:R365"/>
    <mergeCell ref="O366:R366"/>
    <mergeCell ref="O367:R367"/>
    <mergeCell ref="O356:R356"/>
    <mergeCell ref="O357:R357"/>
    <mergeCell ref="O358:R358"/>
    <mergeCell ref="O359:R359"/>
    <mergeCell ref="O360:R360"/>
    <mergeCell ref="O361:R361"/>
    <mergeCell ref="K352:K353"/>
    <mergeCell ref="L352:L353"/>
    <mergeCell ref="M352:M353"/>
    <mergeCell ref="O352:R353"/>
    <mergeCell ref="O354:R354"/>
    <mergeCell ref="O355:R355"/>
    <mergeCell ref="B346:C346"/>
    <mergeCell ref="B347:C347"/>
    <mergeCell ref="C352:C353"/>
    <mergeCell ref="D352:E352"/>
    <mergeCell ref="F352:F353"/>
    <mergeCell ref="G352:G353"/>
    <mergeCell ref="H352:H353"/>
    <mergeCell ref="I352:I353"/>
    <mergeCell ref="J352:J353"/>
    <mergeCell ref="B342:C342"/>
    <mergeCell ref="B343:C343"/>
    <mergeCell ref="O343:P343"/>
    <mergeCell ref="B344:C344"/>
    <mergeCell ref="O344:P344"/>
    <mergeCell ref="B345:C345"/>
    <mergeCell ref="O336:R336"/>
    <mergeCell ref="O337:R337"/>
    <mergeCell ref="O338:R338"/>
    <mergeCell ref="O339:R339"/>
    <mergeCell ref="O340:R340"/>
    <mergeCell ref="B341:C341"/>
    <mergeCell ref="O341:R341"/>
    <mergeCell ref="O330:R330"/>
    <mergeCell ref="O331:R331"/>
    <mergeCell ref="O332:R332"/>
    <mergeCell ref="O333:R333"/>
    <mergeCell ref="O334:R334"/>
    <mergeCell ref="O335:R335"/>
    <mergeCell ref="O324:R324"/>
    <mergeCell ref="O325:R325"/>
    <mergeCell ref="O326:R326"/>
    <mergeCell ref="O327:R327"/>
    <mergeCell ref="O328:R328"/>
    <mergeCell ref="O329:R329"/>
    <mergeCell ref="O318:R318"/>
    <mergeCell ref="O319:R319"/>
    <mergeCell ref="O320:R320"/>
    <mergeCell ref="O321:R321"/>
    <mergeCell ref="O322:R322"/>
    <mergeCell ref="O323:R323"/>
    <mergeCell ref="O312:R312"/>
    <mergeCell ref="O313:R313"/>
    <mergeCell ref="O314:R314"/>
    <mergeCell ref="O315:R315"/>
    <mergeCell ref="O316:R316"/>
    <mergeCell ref="O317:R317"/>
    <mergeCell ref="L308:L309"/>
    <mergeCell ref="M308:M309"/>
    <mergeCell ref="O308:R309"/>
    <mergeCell ref="O310:R310"/>
    <mergeCell ref="O311:R311"/>
    <mergeCell ref="B302:C302"/>
    <mergeCell ref="B303:C303"/>
    <mergeCell ref="C308:C309"/>
    <mergeCell ref="D308:E308"/>
    <mergeCell ref="F308:F309"/>
    <mergeCell ref="G308:G309"/>
    <mergeCell ref="H308:H309"/>
    <mergeCell ref="I308:I309"/>
    <mergeCell ref="J308:J309"/>
    <mergeCell ref="O299:P299"/>
    <mergeCell ref="B300:C300"/>
    <mergeCell ref="O300:P300"/>
    <mergeCell ref="B301:C301"/>
    <mergeCell ref="O292:R292"/>
    <mergeCell ref="O293:R293"/>
    <mergeCell ref="O294:R294"/>
    <mergeCell ref="O295:R295"/>
    <mergeCell ref="O296:R296"/>
    <mergeCell ref="B297:C297"/>
    <mergeCell ref="O297:R297"/>
    <mergeCell ref="O286:R286"/>
    <mergeCell ref="O287:R287"/>
    <mergeCell ref="O288:R288"/>
    <mergeCell ref="O289:R289"/>
    <mergeCell ref="O290:R290"/>
    <mergeCell ref="O291:R291"/>
    <mergeCell ref="O280:R280"/>
    <mergeCell ref="O281:R281"/>
    <mergeCell ref="O282:R282"/>
    <mergeCell ref="O283:R283"/>
    <mergeCell ref="O284:R284"/>
    <mergeCell ref="O285:R285"/>
    <mergeCell ref="O274:R274"/>
    <mergeCell ref="O275:R275"/>
    <mergeCell ref="O276:R276"/>
    <mergeCell ref="O277:R277"/>
    <mergeCell ref="O278:R278"/>
    <mergeCell ref="O279:R279"/>
    <mergeCell ref="O268:R268"/>
    <mergeCell ref="O269:R269"/>
    <mergeCell ref="O270:R270"/>
    <mergeCell ref="O271:R271"/>
    <mergeCell ref="O272:R272"/>
    <mergeCell ref="O273:R273"/>
    <mergeCell ref="O264:R265"/>
    <mergeCell ref="O266:R266"/>
    <mergeCell ref="O267:R267"/>
    <mergeCell ref="B258:C258"/>
    <mergeCell ref="B259:C259"/>
    <mergeCell ref="C264:C265"/>
    <mergeCell ref="D264:E264"/>
    <mergeCell ref="F264:F265"/>
    <mergeCell ref="G264:G265"/>
    <mergeCell ref="H264:H265"/>
    <mergeCell ref="I264:I265"/>
    <mergeCell ref="J264:J265"/>
    <mergeCell ref="O255:P255"/>
    <mergeCell ref="B256:C256"/>
    <mergeCell ref="O256:P256"/>
    <mergeCell ref="B257:C257"/>
    <mergeCell ref="B253:C253"/>
    <mergeCell ref="O253:R253"/>
    <mergeCell ref="O248:R248"/>
    <mergeCell ref="O249:R249"/>
    <mergeCell ref="O250:R250"/>
    <mergeCell ref="O251:R251"/>
    <mergeCell ref="O243:R243"/>
    <mergeCell ref="O244:R244"/>
    <mergeCell ref="O245:R245"/>
    <mergeCell ref="O246:R246"/>
    <mergeCell ref="O247:R247"/>
    <mergeCell ref="O252:R252"/>
    <mergeCell ref="O237:R237"/>
    <mergeCell ref="O238:R238"/>
    <mergeCell ref="O239:R239"/>
    <mergeCell ref="O240:R240"/>
    <mergeCell ref="O241:R241"/>
    <mergeCell ref="O242:R242"/>
    <mergeCell ref="O231:R231"/>
    <mergeCell ref="O232:R232"/>
    <mergeCell ref="O233:R233"/>
    <mergeCell ref="O234:R234"/>
    <mergeCell ref="O235:R235"/>
    <mergeCell ref="O236:R236"/>
    <mergeCell ref="O225:R225"/>
    <mergeCell ref="O226:R226"/>
    <mergeCell ref="O227:R227"/>
    <mergeCell ref="O228:R228"/>
    <mergeCell ref="O229:R229"/>
    <mergeCell ref="O230:R230"/>
    <mergeCell ref="O221:R222"/>
    <mergeCell ref="O223:R223"/>
    <mergeCell ref="O224:R224"/>
    <mergeCell ref="B215:C215"/>
    <mergeCell ref="B216:C216"/>
    <mergeCell ref="C221:C222"/>
    <mergeCell ref="D221:E221"/>
    <mergeCell ref="F221:F222"/>
    <mergeCell ref="G221:G222"/>
    <mergeCell ref="H221:H222"/>
    <mergeCell ref="I221:I222"/>
    <mergeCell ref="J221:J222"/>
    <mergeCell ref="O212:P212"/>
    <mergeCell ref="B213:C213"/>
    <mergeCell ref="O213:P213"/>
    <mergeCell ref="B214:C214"/>
    <mergeCell ref="O206:R206"/>
    <mergeCell ref="O207:R207"/>
    <mergeCell ref="O208:R208"/>
    <mergeCell ref="O209:R209"/>
    <mergeCell ref="B210:C210"/>
    <mergeCell ref="O210:R210"/>
    <mergeCell ref="O200:R200"/>
    <mergeCell ref="O201:R201"/>
    <mergeCell ref="O202:R202"/>
    <mergeCell ref="O203:R203"/>
    <mergeCell ref="O204:R204"/>
    <mergeCell ref="O205:R205"/>
    <mergeCell ref="O194:R194"/>
    <mergeCell ref="O195:R195"/>
    <mergeCell ref="O196:R196"/>
    <mergeCell ref="O197:R197"/>
    <mergeCell ref="O198:R198"/>
    <mergeCell ref="O199:R199"/>
    <mergeCell ref="O188:R188"/>
    <mergeCell ref="O189:R189"/>
    <mergeCell ref="O190:R190"/>
    <mergeCell ref="O191:R191"/>
    <mergeCell ref="O192:R192"/>
    <mergeCell ref="O193:R193"/>
    <mergeCell ref="O182:R182"/>
    <mergeCell ref="O183:R183"/>
    <mergeCell ref="O184:R184"/>
    <mergeCell ref="O185:R185"/>
    <mergeCell ref="O186:R186"/>
    <mergeCell ref="O187:R187"/>
    <mergeCell ref="O177:R178"/>
    <mergeCell ref="O179:R179"/>
    <mergeCell ref="O180:R180"/>
    <mergeCell ref="O181:R181"/>
    <mergeCell ref="O142:R142"/>
    <mergeCell ref="O143:R143"/>
    <mergeCell ref="C177:C178"/>
    <mergeCell ref="D177:E177"/>
    <mergeCell ref="F177:F178"/>
    <mergeCell ref="G177:G178"/>
    <mergeCell ref="H177:H178"/>
    <mergeCell ref="I177:I178"/>
    <mergeCell ref="J177:J178"/>
    <mergeCell ref="K177:K178"/>
    <mergeCell ref="O162:R162"/>
    <mergeCell ref="O163:R163"/>
    <mergeCell ref="O156:R156"/>
    <mergeCell ref="O157:R157"/>
    <mergeCell ref="O158:R158"/>
    <mergeCell ref="O159:R159"/>
    <mergeCell ref="B170:C170"/>
    <mergeCell ref="B171:C171"/>
    <mergeCell ref="O164:R164"/>
    <mergeCell ref="O165:R165"/>
    <mergeCell ref="O136:R136"/>
    <mergeCell ref="O137:R137"/>
    <mergeCell ref="O138:R138"/>
    <mergeCell ref="B166:C166"/>
    <mergeCell ref="B167:C167"/>
    <mergeCell ref="B168:C168"/>
    <mergeCell ref="O168:P168"/>
    <mergeCell ref="O139:R139"/>
    <mergeCell ref="O140:R140"/>
    <mergeCell ref="O141:R141"/>
    <mergeCell ref="O144:R144"/>
    <mergeCell ref="O145:R145"/>
    <mergeCell ref="O146:R146"/>
    <mergeCell ref="O147:R147"/>
    <mergeCell ref="O152:R152"/>
    <mergeCell ref="O153:R153"/>
    <mergeCell ref="O154:R154"/>
    <mergeCell ref="O155:R155"/>
    <mergeCell ref="O148:R148"/>
    <mergeCell ref="O149:R149"/>
    <mergeCell ref="O150:R150"/>
    <mergeCell ref="O151:R151"/>
    <mergeCell ref="O160:R160"/>
    <mergeCell ref="O161:R161"/>
    <mergeCell ref="I134:I135"/>
    <mergeCell ref="J134:J135"/>
    <mergeCell ref="K134:K135"/>
    <mergeCell ref="L134:L135"/>
    <mergeCell ref="M134:M135"/>
    <mergeCell ref="O134:R135"/>
    <mergeCell ref="B123:C123"/>
    <mergeCell ref="B124:C124"/>
    <mergeCell ref="O125:P125"/>
    <mergeCell ref="O126:P126"/>
    <mergeCell ref="C134:C135"/>
    <mergeCell ref="D134:E134"/>
    <mergeCell ref="F134:F135"/>
    <mergeCell ref="G134:G135"/>
    <mergeCell ref="H134:H135"/>
    <mergeCell ref="B129:C129"/>
    <mergeCell ref="B127:C127"/>
    <mergeCell ref="B128:C128"/>
    <mergeCell ref="B125:C125"/>
    <mergeCell ref="B126:C126"/>
    <mergeCell ref="I90:I91"/>
    <mergeCell ref="J90:J91"/>
    <mergeCell ref="K90:K91"/>
    <mergeCell ref="L90:L91"/>
    <mergeCell ref="M90:M91"/>
    <mergeCell ref="O90:R91"/>
    <mergeCell ref="O123:R123"/>
    <mergeCell ref="O117:R117"/>
    <mergeCell ref="O118:R118"/>
    <mergeCell ref="O119:R119"/>
    <mergeCell ref="O120:R120"/>
    <mergeCell ref="O113:R113"/>
    <mergeCell ref="O114:R114"/>
    <mergeCell ref="O115:R115"/>
    <mergeCell ref="O116:R116"/>
    <mergeCell ref="O121:R121"/>
    <mergeCell ref="O122:R122"/>
    <mergeCell ref="O107:R107"/>
    <mergeCell ref="O108:R108"/>
    <mergeCell ref="O109:R109"/>
    <mergeCell ref="O110:R110"/>
    <mergeCell ref="O111:R111"/>
    <mergeCell ref="O112:R112"/>
    <mergeCell ref="O101:R101"/>
    <mergeCell ref="O102:R102"/>
    <mergeCell ref="O103:R103"/>
    <mergeCell ref="O104:R104"/>
    <mergeCell ref="O105:R105"/>
    <mergeCell ref="O106:R106"/>
    <mergeCell ref="O94:R94"/>
    <mergeCell ref="O79:R79"/>
    <mergeCell ref="O97:R97"/>
    <mergeCell ref="O98:R98"/>
    <mergeCell ref="O99:R99"/>
    <mergeCell ref="O100:R100"/>
    <mergeCell ref="O92:R92"/>
    <mergeCell ref="O93:R93"/>
    <mergeCell ref="B85:C85"/>
    <mergeCell ref="B82:C82"/>
    <mergeCell ref="B83:C83"/>
    <mergeCell ref="O95:R95"/>
    <mergeCell ref="O96:R96"/>
    <mergeCell ref="O39:P39"/>
    <mergeCell ref="O40:P40"/>
    <mergeCell ref="O48:R49"/>
    <mergeCell ref="O50:R50"/>
    <mergeCell ref="O81:P81"/>
    <mergeCell ref="B80:C80"/>
    <mergeCell ref="B81:C81"/>
    <mergeCell ref="B79:C79"/>
    <mergeCell ref="B84:C84"/>
    <mergeCell ref="O82:P82"/>
    <mergeCell ref="O70:R70"/>
    <mergeCell ref="O71:R71"/>
    <mergeCell ref="O72:R72"/>
    <mergeCell ref="O73:R73"/>
    <mergeCell ref="O76:R76"/>
    <mergeCell ref="O78:R78"/>
    <mergeCell ref="O74:R74"/>
    <mergeCell ref="O75:R75"/>
    <mergeCell ref="O64:R64"/>
    <mergeCell ref="O65:R65"/>
    <mergeCell ref="O66:R66"/>
    <mergeCell ref="O67:R67"/>
    <mergeCell ref="O68:R68"/>
    <mergeCell ref="O69:R69"/>
    <mergeCell ref="O58:R58"/>
    <mergeCell ref="O59:R59"/>
    <mergeCell ref="O60:R60"/>
    <mergeCell ref="O61:R61"/>
    <mergeCell ref="O62:R62"/>
    <mergeCell ref="O63:R63"/>
    <mergeCell ref="O52:R52"/>
    <mergeCell ref="O53:R53"/>
    <mergeCell ref="O54:R54"/>
    <mergeCell ref="O55:R55"/>
    <mergeCell ref="O56:R56"/>
    <mergeCell ref="O57:R57"/>
    <mergeCell ref="O51:R51"/>
    <mergeCell ref="C48:C49"/>
    <mergeCell ref="F48:F49"/>
    <mergeCell ref="G48:G49"/>
    <mergeCell ref="H48:H49"/>
    <mergeCell ref="I48:I49"/>
    <mergeCell ref="J48:J49"/>
    <mergeCell ref="K48:K49"/>
    <mergeCell ref="L48:L49"/>
    <mergeCell ref="D48:E48"/>
    <mergeCell ref="O14:R14"/>
    <mergeCell ref="O15:R15"/>
    <mergeCell ref="O16:R16"/>
    <mergeCell ref="O17:R17"/>
    <mergeCell ref="J4:J5"/>
    <mergeCell ref="I4:I5"/>
    <mergeCell ref="O8:R8"/>
    <mergeCell ref="O22:R22"/>
    <mergeCell ref="D4:E4"/>
    <mergeCell ref="O6:R6"/>
    <mergeCell ref="O7:R7"/>
    <mergeCell ref="F4:F5"/>
    <mergeCell ref="O9:R9"/>
    <mergeCell ref="O10:R10"/>
    <mergeCell ref="O11:R11"/>
    <mergeCell ref="O12:R12"/>
    <mergeCell ref="O13:R13"/>
    <mergeCell ref="O23:R23"/>
    <mergeCell ref="O24:R24"/>
    <mergeCell ref="O25:R25"/>
    <mergeCell ref="O18:R18"/>
    <mergeCell ref="O19:R19"/>
    <mergeCell ref="O20:R20"/>
    <mergeCell ref="O21:R21"/>
    <mergeCell ref="O32:R32"/>
    <mergeCell ref="O33:R33"/>
    <mergeCell ref="O27:R27"/>
    <mergeCell ref="O28:R28"/>
    <mergeCell ref="O29:R29"/>
    <mergeCell ref="B41:C41"/>
    <mergeCell ref="B42:C42"/>
    <mergeCell ref="B38:C38"/>
    <mergeCell ref="B39:C39"/>
    <mergeCell ref="O30:R30"/>
    <mergeCell ref="O36:R36"/>
    <mergeCell ref="O34:R34"/>
    <mergeCell ref="B37:C37"/>
    <mergeCell ref="O37:R37"/>
    <mergeCell ref="O31:R31"/>
    <mergeCell ref="O166:R166"/>
    <mergeCell ref="B169:C169"/>
    <mergeCell ref="O169:P169"/>
    <mergeCell ref="A2:N2"/>
    <mergeCell ref="A46:N46"/>
    <mergeCell ref="A88:N88"/>
    <mergeCell ref="A132:N132"/>
    <mergeCell ref="H90:H91"/>
    <mergeCell ref="B43:C43"/>
    <mergeCell ref="B40:C40"/>
    <mergeCell ref="M4:M5"/>
    <mergeCell ref="O4:R5"/>
    <mergeCell ref="C4:C5"/>
    <mergeCell ref="G4:G5"/>
    <mergeCell ref="H4:H5"/>
    <mergeCell ref="K4:K5"/>
    <mergeCell ref="L4:L5"/>
    <mergeCell ref="M48:M49"/>
    <mergeCell ref="C90:C91"/>
    <mergeCell ref="D90:E90"/>
    <mergeCell ref="F90:F91"/>
    <mergeCell ref="G90:G91"/>
    <mergeCell ref="O35:R35"/>
    <mergeCell ref="O26:R26"/>
    <mergeCell ref="A175:N175"/>
    <mergeCell ref="A219:N219"/>
    <mergeCell ref="A262:N262"/>
    <mergeCell ref="A306:N306"/>
    <mergeCell ref="A350:N350"/>
    <mergeCell ref="A393:N393"/>
    <mergeCell ref="A437:N437"/>
    <mergeCell ref="A480:N480"/>
    <mergeCell ref="B172:C172"/>
    <mergeCell ref="L177:L178"/>
    <mergeCell ref="M177:M178"/>
    <mergeCell ref="B211:C211"/>
    <mergeCell ref="B212:C212"/>
    <mergeCell ref="K221:K222"/>
    <mergeCell ref="L221:L222"/>
    <mergeCell ref="M221:M222"/>
    <mergeCell ref="B254:C254"/>
    <mergeCell ref="B255:C255"/>
    <mergeCell ref="K264:K265"/>
    <mergeCell ref="L264:L265"/>
    <mergeCell ref="M264:M265"/>
    <mergeCell ref="B298:C298"/>
    <mergeCell ref="B299:C299"/>
    <mergeCell ref="K308:K309"/>
  </mergeCells>
  <phoneticPr fontId="2" type="noConversion"/>
  <conditionalFormatting sqref="A6:B36">
    <cfRule type="expression" dxfId="23" priority="23" stopIfTrue="1">
      <formula>$A6="domingo"</formula>
    </cfRule>
    <cfRule type="expression" dxfId="22" priority="24" stopIfTrue="1">
      <formula>$A6="sábado"</formula>
    </cfRule>
  </conditionalFormatting>
  <conditionalFormatting sqref="A92:B122">
    <cfRule type="expression" dxfId="21" priority="21" stopIfTrue="1">
      <formula>$A92="domingo"</formula>
    </cfRule>
    <cfRule type="expression" dxfId="20" priority="22" stopIfTrue="1">
      <formula>$A92="sábado"</formula>
    </cfRule>
  </conditionalFormatting>
  <conditionalFormatting sqref="A179:B209">
    <cfRule type="expression" dxfId="19" priority="19" stopIfTrue="1">
      <formula>$A179="domingo"</formula>
    </cfRule>
    <cfRule type="expression" dxfId="18" priority="20" stopIfTrue="1">
      <formula>$A179="sábado"</formula>
    </cfRule>
  </conditionalFormatting>
  <conditionalFormatting sqref="A266:B296">
    <cfRule type="expression" dxfId="17" priority="17" stopIfTrue="1">
      <formula>$A266="domingo"</formula>
    </cfRule>
    <cfRule type="expression" dxfId="16" priority="18" stopIfTrue="1">
      <formula>$A266="sábado"</formula>
    </cfRule>
  </conditionalFormatting>
  <conditionalFormatting sqref="A310:B340">
    <cfRule type="expression" dxfId="15" priority="15" stopIfTrue="1">
      <formula>$A310="domingo"</formula>
    </cfRule>
    <cfRule type="expression" dxfId="14" priority="16" stopIfTrue="1">
      <formula>$A310="sábado"</formula>
    </cfRule>
  </conditionalFormatting>
  <conditionalFormatting sqref="A397:B427">
    <cfRule type="expression" dxfId="13" priority="13" stopIfTrue="1">
      <formula>$A397="domingo"</formula>
    </cfRule>
    <cfRule type="expression" dxfId="12" priority="14" stopIfTrue="1">
      <formula>$A397="sábado"</formula>
    </cfRule>
  </conditionalFormatting>
  <conditionalFormatting sqref="A484:B514">
    <cfRule type="expression" dxfId="11" priority="11" stopIfTrue="1">
      <formula>$A484="domingo"</formula>
    </cfRule>
    <cfRule type="expression" dxfId="10" priority="12" stopIfTrue="1">
      <formula>$A484="sábado"</formula>
    </cfRule>
  </conditionalFormatting>
  <conditionalFormatting sqref="A441:B470">
    <cfRule type="expression" dxfId="9" priority="9" stopIfTrue="1">
      <formula>$A441="domingo"</formula>
    </cfRule>
    <cfRule type="expression" dxfId="8" priority="10" stopIfTrue="1">
      <formula>$A441="sábado"</formula>
    </cfRule>
  </conditionalFormatting>
  <conditionalFormatting sqref="A354:B383">
    <cfRule type="expression" dxfId="7" priority="7" stopIfTrue="1">
      <formula>$A354="domingo"</formula>
    </cfRule>
    <cfRule type="expression" dxfId="6" priority="8" stopIfTrue="1">
      <formula>$A354="sábado"</formula>
    </cfRule>
  </conditionalFormatting>
  <conditionalFormatting sqref="A223:B252">
    <cfRule type="expression" dxfId="5" priority="5" stopIfTrue="1">
      <formula>$A223="domingo"</formula>
    </cfRule>
    <cfRule type="expression" dxfId="4" priority="6" stopIfTrue="1">
      <formula>$A223="sábado"</formula>
    </cfRule>
  </conditionalFormatting>
  <conditionalFormatting sqref="A136:B165">
    <cfRule type="expression" dxfId="3" priority="3" stopIfTrue="1">
      <formula>$A136="domingo"</formula>
    </cfRule>
    <cfRule type="expression" dxfId="2" priority="4" stopIfTrue="1">
      <formula>$A136="sábado"</formula>
    </cfRule>
  </conditionalFormatting>
  <conditionalFormatting sqref="A50:B78">
    <cfRule type="expression" dxfId="1" priority="1" stopIfTrue="1">
      <formula>$A50="domingo"</formula>
    </cfRule>
    <cfRule type="expression" dxfId="0" priority="2" stopIfTrue="1">
      <formula>$A50="sábado"</formula>
    </cfRule>
  </conditionalFormatting>
  <pageMargins left="0.75" right="0.75" top="1" bottom="1" header="0" footer="0"/>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B2:I41"/>
  <sheetViews>
    <sheetView showGridLines="0" workbookViewId="0">
      <selection activeCell="G21" sqref="G21"/>
    </sheetView>
  </sheetViews>
  <sheetFormatPr baseColWidth="10" defaultRowHeight="12.75" x14ac:dyDescent="0.2"/>
  <cols>
    <col min="1" max="1" width="4.7109375" style="25" customWidth="1"/>
    <col min="2" max="2" width="28" style="25" customWidth="1"/>
    <col min="3" max="3" width="18.42578125" style="24" customWidth="1"/>
    <col min="4" max="4" width="17.140625" style="24" customWidth="1"/>
    <col min="5" max="5" width="16.28515625" style="24" customWidth="1"/>
    <col min="6" max="7" width="19.42578125" style="25" customWidth="1"/>
    <col min="8" max="8" width="19.42578125" style="180" customWidth="1"/>
    <col min="9" max="9" width="55.85546875" style="25" customWidth="1"/>
    <col min="10" max="16384" width="11.42578125" style="25"/>
  </cols>
  <sheetData>
    <row r="2" spans="2:9" ht="16.5" customHeight="1" x14ac:dyDescent="0.2">
      <c r="B2" s="168" t="s">
        <v>105</v>
      </c>
      <c r="C2" s="189" t="s">
        <v>109</v>
      </c>
    </row>
    <row r="3" spans="2:9" ht="16.5" customHeight="1" x14ac:dyDescent="0.2"/>
    <row r="4" spans="2:9" ht="16.5" customHeight="1" x14ac:dyDescent="0.2">
      <c r="B4" s="26" t="s">
        <v>20</v>
      </c>
      <c r="C4" s="27" t="s">
        <v>107</v>
      </c>
      <c r="D4" s="27" t="s">
        <v>23</v>
      </c>
      <c r="E4" s="27" t="s">
        <v>21</v>
      </c>
      <c r="F4" s="27" t="s">
        <v>106</v>
      </c>
      <c r="G4" s="27" t="s">
        <v>108</v>
      </c>
      <c r="H4" s="181"/>
      <c r="I4" s="167" t="s">
        <v>29</v>
      </c>
    </row>
    <row r="5" spans="2:9" ht="9.75" customHeight="1" x14ac:dyDescent="0.2">
      <c r="B5" s="24"/>
      <c r="D5" s="37"/>
      <c r="E5" s="171"/>
      <c r="F5" s="81"/>
      <c r="G5" s="24"/>
      <c r="H5" s="182"/>
      <c r="I5" s="28"/>
    </row>
    <row r="6" spans="2:9" ht="15" customHeight="1" x14ac:dyDescent="0.2">
      <c r="B6" s="30" t="s">
        <v>22</v>
      </c>
      <c r="C6" s="31">
        <v>15000</v>
      </c>
      <c r="D6" s="32">
        <v>0.2215</v>
      </c>
      <c r="E6" s="31">
        <v>300</v>
      </c>
      <c r="F6" s="186">
        <v>42024</v>
      </c>
      <c r="G6" s="31">
        <v>13456</v>
      </c>
      <c r="H6" s="169"/>
      <c r="I6" s="284" t="s">
        <v>97</v>
      </c>
    </row>
    <row r="7" spans="2:9" ht="9.75" customHeight="1" x14ac:dyDescent="0.2">
      <c r="C7" s="25"/>
      <c r="D7" s="25"/>
      <c r="E7" s="83"/>
      <c r="F7" s="187"/>
      <c r="I7" s="284"/>
    </row>
    <row r="8" spans="2:9" ht="15" customHeight="1" x14ac:dyDescent="0.2">
      <c r="B8" s="30" t="s">
        <v>27</v>
      </c>
      <c r="C8" s="31">
        <v>1200</v>
      </c>
      <c r="D8" s="32">
        <v>0.17</v>
      </c>
      <c r="E8" s="31">
        <v>30</v>
      </c>
      <c r="F8" s="186">
        <v>43922</v>
      </c>
      <c r="G8" s="31">
        <v>1047</v>
      </c>
      <c r="H8" s="169"/>
      <c r="I8" s="284"/>
    </row>
    <row r="9" spans="2:9" ht="9.75" customHeight="1" x14ac:dyDescent="0.2">
      <c r="C9" s="25"/>
      <c r="D9" s="25"/>
      <c r="E9" s="83"/>
      <c r="F9" s="187"/>
      <c r="I9" s="284"/>
    </row>
    <row r="10" spans="2:9" ht="15" customHeight="1" x14ac:dyDescent="0.2">
      <c r="B10" s="30" t="s">
        <v>25</v>
      </c>
      <c r="C10" s="31">
        <v>3000</v>
      </c>
      <c r="D10" s="32">
        <v>0.125</v>
      </c>
      <c r="E10" s="31">
        <v>150</v>
      </c>
      <c r="F10" s="186">
        <v>42081</v>
      </c>
      <c r="G10" s="31">
        <v>2067</v>
      </c>
      <c r="H10" s="169"/>
    </row>
    <row r="11" spans="2:9" ht="9.75" customHeight="1" x14ac:dyDescent="0.2">
      <c r="B11" s="28"/>
      <c r="C11" s="33"/>
      <c r="D11" s="38"/>
      <c r="E11" s="171"/>
      <c r="F11" s="188"/>
      <c r="G11" s="33"/>
      <c r="H11" s="183"/>
      <c r="I11" s="284" t="s">
        <v>98</v>
      </c>
    </row>
    <row r="12" spans="2:9" ht="15" customHeight="1" x14ac:dyDescent="0.2">
      <c r="B12" s="30" t="s">
        <v>26</v>
      </c>
      <c r="C12" s="31">
        <v>6500</v>
      </c>
      <c r="D12" s="32">
        <v>0.1</v>
      </c>
      <c r="E12" s="31">
        <v>420</v>
      </c>
      <c r="F12" s="186">
        <v>41929</v>
      </c>
      <c r="G12" s="31">
        <v>4055</v>
      </c>
      <c r="H12" s="169"/>
      <c r="I12" s="284"/>
    </row>
    <row r="13" spans="2:9" ht="9.75" customHeight="1" x14ac:dyDescent="0.2">
      <c r="B13" s="34"/>
      <c r="C13" s="33"/>
      <c r="D13" s="38"/>
      <c r="E13" s="171"/>
      <c r="F13" s="188"/>
      <c r="G13" s="33"/>
      <c r="H13" s="183"/>
      <c r="I13" s="284"/>
    </row>
    <row r="14" spans="2:9" ht="15" customHeight="1" x14ac:dyDescent="0.2">
      <c r="B14" s="30" t="s">
        <v>28</v>
      </c>
      <c r="C14" s="31">
        <v>150000</v>
      </c>
      <c r="D14" s="32">
        <v>5.5E-2</v>
      </c>
      <c r="E14" s="31">
        <v>854.43</v>
      </c>
      <c r="F14" s="186">
        <v>53577</v>
      </c>
      <c r="G14" s="31">
        <v>132056</v>
      </c>
      <c r="H14" s="169"/>
      <c r="I14" s="284"/>
    </row>
    <row r="15" spans="2:9" ht="9.75" customHeight="1" x14ac:dyDescent="0.2">
      <c r="B15" s="28"/>
      <c r="C15" s="33"/>
      <c r="D15" s="38"/>
      <c r="E15" s="171"/>
      <c r="F15" s="171"/>
      <c r="G15" s="33"/>
      <c r="H15" s="183"/>
      <c r="I15" s="166"/>
    </row>
    <row r="16" spans="2:9" ht="16.5" customHeight="1" x14ac:dyDescent="0.2">
      <c r="B16" s="35" t="s">
        <v>24</v>
      </c>
      <c r="C16" s="36">
        <f>SUM(C6,C10,C14,C12,C8)</f>
        <v>175700</v>
      </c>
      <c r="D16" s="39"/>
      <c r="E16" s="36">
        <f>+E6+E10+E14+E12+E8</f>
        <v>1754.4299999999998</v>
      </c>
      <c r="F16" s="36"/>
      <c r="G16" s="36">
        <f>SUM(G6,G10,G14,G12,G8)</f>
        <v>152681</v>
      </c>
      <c r="H16" s="184"/>
      <c r="I16" s="284" t="s">
        <v>99</v>
      </c>
    </row>
    <row r="17" spans="2:9" ht="16.5" customHeight="1" x14ac:dyDescent="0.2">
      <c r="C17" s="29"/>
      <c r="D17" s="29"/>
      <c r="E17" s="29"/>
      <c r="F17" s="28"/>
      <c r="G17" s="28"/>
      <c r="H17" s="185"/>
      <c r="I17" s="284"/>
    </row>
    <row r="18" spans="2:9" ht="16.5" customHeight="1" x14ac:dyDescent="0.2">
      <c r="B18" s="28"/>
      <c r="C18" s="29"/>
      <c r="D18" s="29"/>
      <c r="E18" s="29"/>
      <c r="F18" s="28"/>
      <c r="G18" s="28"/>
      <c r="H18" s="185"/>
      <c r="I18" s="284"/>
    </row>
    <row r="19" spans="2:9" ht="16.5" customHeight="1" x14ac:dyDescent="0.2">
      <c r="B19" s="28"/>
      <c r="C19" s="29"/>
      <c r="D19" s="29"/>
      <c r="E19" s="29"/>
      <c r="F19" s="28"/>
      <c r="G19" s="28"/>
      <c r="H19" s="185"/>
      <c r="I19" s="284"/>
    </row>
    <row r="20" spans="2:9" ht="16.5" customHeight="1" x14ac:dyDescent="0.2">
      <c r="B20" s="168" t="s">
        <v>100</v>
      </c>
      <c r="C20" s="189" t="s">
        <v>109</v>
      </c>
      <c r="D20" s="170"/>
      <c r="E20" s="171"/>
    </row>
    <row r="21" spans="2:9" ht="16.5" customHeight="1" x14ac:dyDescent="0.2">
      <c r="B21" s="168"/>
      <c r="C21" s="169"/>
      <c r="D21" s="170"/>
      <c r="E21" s="171"/>
    </row>
    <row r="22" spans="2:9" ht="16.5" x14ac:dyDescent="0.2">
      <c r="B22" s="172" t="s">
        <v>101</v>
      </c>
      <c r="C22" s="172" t="s">
        <v>102</v>
      </c>
      <c r="D22" s="291" t="s">
        <v>20</v>
      </c>
      <c r="E22" s="292"/>
    </row>
    <row r="23" spans="2:9" x14ac:dyDescent="0.2">
      <c r="B23" s="173"/>
      <c r="C23" s="173"/>
      <c r="D23" s="286"/>
      <c r="E23" s="287"/>
    </row>
    <row r="24" spans="2:9" ht="16.5" x14ac:dyDescent="0.2">
      <c r="B24" s="174" t="s">
        <v>120</v>
      </c>
      <c r="C24" s="175">
        <v>2000</v>
      </c>
      <c r="D24" s="288" t="s">
        <v>121</v>
      </c>
      <c r="E24" s="289"/>
    </row>
    <row r="25" spans="2:9" ht="16.5" x14ac:dyDescent="0.2">
      <c r="B25" s="176" t="s">
        <v>122</v>
      </c>
      <c r="C25" s="175">
        <v>300</v>
      </c>
      <c r="D25" s="288" t="s">
        <v>123</v>
      </c>
      <c r="E25" s="289"/>
    </row>
    <row r="26" spans="2:9" ht="16.5" x14ac:dyDescent="0.2">
      <c r="B26" s="176"/>
      <c r="C26" s="175"/>
      <c r="D26" s="288"/>
      <c r="E26" s="289"/>
    </row>
    <row r="27" spans="2:9" ht="16.5" x14ac:dyDescent="0.2">
      <c r="B27" s="176"/>
      <c r="C27" s="175"/>
      <c r="D27" s="288"/>
      <c r="E27" s="289"/>
    </row>
    <row r="28" spans="2:9" ht="16.5" x14ac:dyDescent="0.2">
      <c r="B28" s="177" t="s">
        <v>24</v>
      </c>
      <c r="C28" s="178">
        <f>SUM(C23:C27)</f>
        <v>2300</v>
      </c>
      <c r="D28" s="290"/>
      <c r="E28" s="290"/>
    </row>
    <row r="29" spans="2:9" ht="15.75" x14ac:dyDescent="0.2">
      <c r="E29" s="171"/>
    </row>
    <row r="30" spans="2:9" ht="15.75" x14ac:dyDescent="0.2">
      <c r="E30" s="171"/>
    </row>
    <row r="31" spans="2:9" ht="16.5" x14ac:dyDescent="0.2">
      <c r="B31" s="179" t="s">
        <v>103</v>
      </c>
      <c r="C31" s="189" t="s">
        <v>109</v>
      </c>
      <c r="E31" s="171"/>
    </row>
    <row r="32" spans="2:9" ht="15.75" x14ac:dyDescent="0.2">
      <c r="E32" s="171"/>
    </row>
    <row r="33" spans="2:5" ht="16.5" x14ac:dyDescent="0.2">
      <c r="B33" s="172" t="s">
        <v>104</v>
      </c>
      <c r="C33" s="172" t="s">
        <v>102</v>
      </c>
      <c r="D33" s="285" t="s">
        <v>20</v>
      </c>
      <c r="E33" s="285"/>
    </row>
    <row r="34" spans="2:5" x14ac:dyDescent="0.2">
      <c r="B34" s="173"/>
      <c r="C34" s="173"/>
      <c r="D34" s="286"/>
      <c r="E34" s="287"/>
    </row>
    <row r="35" spans="2:5" ht="16.5" x14ac:dyDescent="0.2">
      <c r="B35" s="174" t="s">
        <v>110</v>
      </c>
      <c r="C35" s="175">
        <v>1500</v>
      </c>
      <c r="D35" s="293" t="s">
        <v>111</v>
      </c>
      <c r="E35" s="293"/>
    </row>
    <row r="36" spans="2:5" ht="16.5" x14ac:dyDescent="0.2">
      <c r="B36" s="176" t="s">
        <v>112</v>
      </c>
      <c r="C36" s="175">
        <v>300</v>
      </c>
      <c r="D36" s="293" t="s">
        <v>113</v>
      </c>
      <c r="E36" s="293"/>
    </row>
    <row r="37" spans="2:5" ht="16.5" x14ac:dyDescent="0.2">
      <c r="B37" s="176" t="s">
        <v>114</v>
      </c>
      <c r="C37" s="175">
        <v>379.15</v>
      </c>
      <c r="D37" s="293" t="s">
        <v>119</v>
      </c>
      <c r="E37" s="293"/>
    </row>
    <row r="38" spans="2:5" ht="16.5" x14ac:dyDescent="0.2">
      <c r="B38" s="176" t="s">
        <v>115</v>
      </c>
      <c r="C38" s="175">
        <v>40</v>
      </c>
      <c r="D38" s="293" t="s">
        <v>116</v>
      </c>
      <c r="E38" s="293"/>
    </row>
    <row r="39" spans="2:5" ht="16.5" x14ac:dyDescent="0.2">
      <c r="B39" s="176" t="s">
        <v>117</v>
      </c>
      <c r="C39" s="175">
        <v>15</v>
      </c>
      <c r="D39" s="293" t="s">
        <v>118</v>
      </c>
      <c r="E39" s="293"/>
    </row>
    <row r="40" spans="2:5" ht="16.5" x14ac:dyDescent="0.2">
      <c r="B40" s="176"/>
      <c r="C40" s="175"/>
      <c r="D40" s="293"/>
      <c r="E40" s="293"/>
    </row>
    <row r="41" spans="2:5" ht="16.5" x14ac:dyDescent="0.2">
      <c r="B41" s="177" t="s">
        <v>24</v>
      </c>
      <c r="C41" s="178">
        <f>SUM(C34:C40)</f>
        <v>2234.15</v>
      </c>
      <c r="D41" s="290"/>
      <c r="E41" s="290"/>
    </row>
  </sheetData>
  <mergeCells count="19">
    <mergeCell ref="D41:E41"/>
    <mergeCell ref="D35:E35"/>
    <mergeCell ref="D36:E36"/>
    <mergeCell ref="D37:E37"/>
    <mergeCell ref="D38:E38"/>
    <mergeCell ref="D39:E39"/>
    <mergeCell ref="D40:E40"/>
    <mergeCell ref="I6:I9"/>
    <mergeCell ref="I11:I14"/>
    <mergeCell ref="I16:I19"/>
    <mergeCell ref="D33:E33"/>
    <mergeCell ref="D34:E34"/>
    <mergeCell ref="D24:E24"/>
    <mergeCell ref="D27:E27"/>
    <mergeCell ref="D28:E28"/>
    <mergeCell ref="D25:E25"/>
    <mergeCell ref="D26:E26"/>
    <mergeCell ref="D23:E23"/>
    <mergeCell ref="D22:E22"/>
  </mergeCells>
  <phoneticPr fontId="2" type="noConversion"/>
  <pageMargins left="0.75" right="0.75" top="1" bottom="1" header="0" footer="0"/>
  <pageSetup paperSize="9" orientation="portrait" horizontalDpi="0" verticalDpi="0"/>
  <headerFooter alignWithMargins="0"/>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A4" zoomScaleNormal="100" workbookViewId="0">
      <selection activeCell="R28" sqref="R28"/>
    </sheetView>
  </sheetViews>
  <sheetFormatPr baseColWidth="10" defaultRowHeight="12.75" x14ac:dyDescent="0.2"/>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0"/>
  <sheetViews>
    <sheetView showGridLines="0" workbookViewId="0">
      <selection activeCell="H12" sqref="H12"/>
    </sheetView>
  </sheetViews>
  <sheetFormatPr baseColWidth="10" defaultRowHeight="16.5" x14ac:dyDescent="0.3"/>
  <cols>
    <col min="1" max="1" width="3.42578125" style="149" customWidth="1"/>
    <col min="2" max="2" width="40.28515625" style="149" customWidth="1"/>
    <col min="3" max="3" width="17.42578125" style="149" customWidth="1"/>
    <col min="4" max="4" width="11.42578125" style="149"/>
    <col min="5" max="5" width="40.28515625" style="149" customWidth="1"/>
    <col min="6" max="6" width="17.42578125" style="149" customWidth="1"/>
    <col min="7" max="16384" width="11.42578125" style="149"/>
  </cols>
  <sheetData>
    <row r="2" spans="2:6" ht="20.25" x14ac:dyDescent="0.3">
      <c r="B2" s="159" t="s">
        <v>95</v>
      </c>
      <c r="C2" s="149" t="s">
        <v>96</v>
      </c>
    </row>
    <row r="3" spans="2:6" x14ac:dyDescent="0.3">
      <c r="B3" s="150"/>
    </row>
    <row r="4" spans="2:6" x14ac:dyDescent="0.3">
      <c r="B4" s="294" t="s">
        <v>66</v>
      </c>
      <c r="C4" s="294"/>
      <c r="D4" s="154"/>
      <c r="E4" s="295" t="s">
        <v>67</v>
      </c>
      <c r="F4" s="295"/>
    </row>
    <row r="5" spans="2:6" s="151" customFormat="1" ht="24.75" customHeight="1" x14ac:dyDescent="0.2">
      <c r="B5" s="156" t="s">
        <v>68</v>
      </c>
      <c r="C5" s="165">
        <v>730</v>
      </c>
      <c r="D5" s="155"/>
      <c r="E5" s="156" t="s">
        <v>69</v>
      </c>
      <c r="F5" s="165"/>
    </row>
    <row r="6" spans="2:6" s="151" customFormat="1" ht="24.75" customHeight="1" x14ac:dyDescent="0.2">
      <c r="B6" s="156" t="s">
        <v>70</v>
      </c>
      <c r="C6" s="165">
        <v>7350</v>
      </c>
      <c r="D6" s="155"/>
      <c r="E6" s="156"/>
      <c r="F6" s="165"/>
    </row>
    <row r="7" spans="2:6" s="151" customFormat="1" ht="24.75" customHeight="1" x14ac:dyDescent="0.2">
      <c r="B7" s="156" t="s">
        <v>71</v>
      </c>
      <c r="C7" s="165">
        <v>3000</v>
      </c>
      <c r="D7" s="155"/>
      <c r="E7" s="156" t="s">
        <v>72</v>
      </c>
      <c r="F7" s="165"/>
    </row>
    <row r="8" spans="2:6" s="151" customFormat="1" ht="24.75" customHeight="1" x14ac:dyDescent="0.2">
      <c r="B8" s="156"/>
      <c r="C8" s="165"/>
      <c r="D8" s="155"/>
      <c r="E8" s="156"/>
      <c r="F8" s="165"/>
    </row>
    <row r="9" spans="2:6" s="151" customFormat="1" ht="24.75" customHeight="1" x14ac:dyDescent="0.2">
      <c r="B9" s="156" t="s">
        <v>73</v>
      </c>
      <c r="C9" s="165"/>
      <c r="D9" s="155"/>
      <c r="E9" s="156" t="s">
        <v>74</v>
      </c>
      <c r="F9" s="165"/>
    </row>
    <row r="10" spans="2:6" s="151" customFormat="1" ht="24.75" customHeight="1" x14ac:dyDescent="0.2">
      <c r="B10" s="156" t="s">
        <v>75</v>
      </c>
      <c r="C10" s="165"/>
      <c r="D10" s="155"/>
      <c r="E10" s="156"/>
      <c r="F10" s="165"/>
    </row>
    <row r="11" spans="2:6" s="151" customFormat="1" ht="24.75" customHeight="1" x14ac:dyDescent="0.2">
      <c r="B11" s="156"/>
      <c r="C11" s="165"/>
      <c r="D11" s="155"/>
      <c r="E11" s="156" t="s">
        <v>76</v>
      </c>
      <c r="F11" s="165">
        <v>76500</v>
      </c>
    </row>
    <row r="12" spans="2:6" s="151" customFormat="1" ht="24.75" customHeight="1" x14ac:dyDescent="0.2">
      <c r="B12" s="156" t="s">
        <v>77</v>
      </c>
      <c r="C12" s="165"/>
      <c r="D12" s="155"/>
      <c r="E12" s="156"/>
      <c r="F12" s="165"/>
    </row>
    <row r="13" spans="2:6" s="151" customFormat="1" ht="24.75" customHeight="1" x14ac:dyDescent="0.2">
      <c r="B13" s="156"/>
      <c r="C13" s="165"/>
      <c r="D13" s="155"/>
      <c r="E13" s="156" t="s">
        <v>78</v>
      </c>
      <c r="F13" s="165"/>
    </row>
    <row r="14" spans="2:6" s="151" customFormat="1" ht="24.75" customHeight="1" x14ac:dyDescent="0.2">
      <c r="B14" s="156" t="s">
        <v>79</v>
      </c>
      <c r="C14" s="165"/>
      <c r="D14" s="155"/>
      <c r="E14" s="156"/>
      <c r="F14" s="165"/>
    </row>
    <row r="15" spans="2:6" s="151" customFormat="1" ht="24.75" customHeight="1" x14ac:dyDescent="0.2">
      <c r="B15" s="156" t="s">
        <v>80</v>
      </c>
      <c r="C15" s="165"/>
      <c r="D15" s="155"/>
      <c r="E15" s="156" t="s">
        <v>81</v>
      </c>
      <c r="F15" s="165"/>
    </row>
    <row r="16" spans="2:6" s="151" customFormat="1" ht="24.75" customHeight="1" x14ac:dyDescent="0.2">
      <c r="B16" s="156" t="s">
        <v>82</v>
      </c>
      <c r="C16" s="165"/>
      <c r="D16" s="155"/>
      <c r="E16" s="156"/>
      <c r="F16" s="165"/>
    </row>
    <row r="17" spans="2:6" s="151" customFormat="1" ht="24.75" customHeight="1" x14ac:dyDescent="0.2">
      <c r="B17" s="156"/>
      <c r="C17" s="165"/>
      <c r="D17" s="155"/>
      <c r="E17" s="156" t="s">
        <v>83</v>
      </c>
      <c r="F17" s="165">
        <v>120</v>
      </c>
    </row>
    <row r="18" spans="2:6" s="151" customFormat="1" ht="24.75" customHeight="1" x14ac:dyDescent="0.2">
      <c r="B18" s="156" t="s">
        <v>84</v>
      </c>
      <c r="C18" s="165">
        <v>120000</v>
      </c>
      <c r="D18" s="155"/>
      <c r="E18" s="156"/>
      <c r="F18" s="165"/>
    </row>
    <row r="19" spans="2:6" s="151" customFormat="1" ht="24.75" customHeight="1" x14ac:dyDescent="0.2">
      <c r="B19" s="156"/>
      <c r="C19" s="165"/>
      <c r="D19" s="155"/>
      <c r="E19" s="156" t="s">
        <v>85</v>
      </c>
      <c r="F19" s="165">
        <v>240</v>
      </c>
    </row>
    <row r="20" spans="2:6" s="151" customFormat="1" ht="24.75" customHeight="1" x14ac:dyDescent="0.2">
      <c r="B20" s="156" t="s">
        <v>86</v>
      </c>
      <c r="C20" s="165"/>
      <c r="D20" s="155"/>
      <c r="E20" s="156"/>
      <c r="F20" s="165"/>
    </row>
    <row r="21" spans="2:6" s="151" customFormat="1" ht="24.75" customHeight="1" x14ac:dyDescent="0.2">
      <c r="B21" s="156"/>
      <c r="C21" s="165"/>
      <c r="D21" s="155"/>
      <c r="E21" s="156" t="s">
        <v>87</v>
      </c>
      <c r="F21" s="165"/>
    </row>
    <row r="22" spans="2:6" s="151" customFormat="1" ht="24.75" customHeight="1" x14ac:dyDescent="0.2">
      <c r="B22" s="156" t="s">
        <v>88</v>
      </c>
      <c r="C22" s="165"/>
      <c r="D22" s="155"/>
      <c r="E22" s="156"/>
      <c r="F22" s="165"/>
    </row>
    <row r="23" spans="2:6" s="151" customFormat="1" ht="24.75" customHeight="1" x14ac:dyDescent="0.2">
      <c r="B23" s="156" t="s">
        <v>89</v>
      </c>
      <c r="C23" s="165"/>
      <c r="D23" s="155"/>
      <c r="E23" s="156"/>
      <c r="F23" s="165"/>
    </row>
    <row r="24" spans="2:6" s="151" customFormat="1" ht="24.75" customHeight="1" x14ac:dyDescent="0.2">
      <c r="B24" s="156"/>
      <c r="C24" s="165"/>
      <c r="D24" s="155"/>
      <c r="E24" s="156"/>
      <c r="F24" s="165"/>
    </row>
    <row r="25" spans="2:6" s="151" customFormat="1" ht="24.75" customHeight="1" x14ac:dyDescent="0.2">
      <c r="B25" s="156" t="s">
        <v>90</v>
      </c>
      <c r="C25" s="165">
        <v>4500</v>
      </c>
      <c r="D25" s="155"/>
      <c r="E25" s="156"/>
      <c r="F25" s="165"/>
    </row>
    <row r="26" spans="2:6" s="151" customFormat="1" ht="24.75" customHeight="1" x14ac:dyDescent="0.2">
      <c r="B26" s="156" t="s">
        <v>91</v>
      </c>
      <c r="C26" s="165"/>
      <c r="D26" s="155"/>
      <c r="E26" s="156"/>
      <c r="F26" s="165"/>
    </row>
    <row r="27" spans="2:6" s="151" customFormat="1" ht="24.75" customHeight="1" x14ac:dyDescent="0.2">
      <c r="B27" s="156"/>
      <c r="C27" s="165"/>
      <c r="D27" s="155"/>
      <c r="E27" s="156"/>
      <c r="F27" s="165"/>
    </row>
    <row r="28" spans="2:6" s="151" customFormat="1" ht="24.75" customHeight="1" x14ac:dyDescent="0.2">
      <c r="B28" s="163" t="s">
        <v>92</v>
      </c>
      <c r="C28" s="164">
        <f>+SUM(C5:C27)</f>
        <v>135580</v>
      </c>
      <c r="D28" s="155"/>
      <c r="E28" s="161" t="s">
        <v>93</v>
      </c>
      <c r="F28" s="162">
        <f>+SUM(F5:F27)</f>
        <v>76860</v>
      </c>
    </row>
    <row r="29" spans="2:6" s="151" customFormat="1" ht="24.75" customHeight="1" x14ac:dyDescent="0.2">
      <c r="B29" s="157"/>
      <c r="C29" s="155"/>
      <c r="D29" s="152"/>
      <c r="E29" s="153"/>
      <c r="F29" s="152"/>
    </row>
    <row r="30" spans="2:6" s="151" customFormat="1" ht="24.75" customHeight="1" x14ac:dyDescent="0.2">
      <c r="B30" s="158" t="s">
        <v>94</v>
      </c>
      <c r="C30" s="160">
        <f>+C28-F28</f>
        <v>58720</v>
      </c>
      <c r="D30" s="152"/>
      <c r="E30" s="153"/>
      <c r="F30" s="152"/>
    </row>
  </sheetData>
  <mergeCells count="2">
    <mergeCell ref="B4:C4"/>
    <mergeCell ref="E4:F4"/>
  </mergeCells>
  <pageMargins left="0.7" right="0.7" top="0.75" bottom="0.75" header="0.3" footer="0.3"/>
  <pageSetup paperSize="9" orientation="portrait"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Situación general</vt:lpstr>
      <vt:lpstr>Gastos eventuales</vt:lpstr>
      <vt:lpstr>Gastos diarios</vt:lpstr>
      <vt:lpstr>Deudas</vt:lpstr>
      <vt:lpstr>Esquema</vt:lpstr>
      <vt:lpstr>Balance patrimonio</vt:lpstr>
    </vt:vector>
  </TitlesOfParts>
  <Company>Rich Dad Barcelona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Gestión Finanzas Personales - 2009</dc:title>
  <dc:subject>Reservados todos los derechos</dc:subject>
  <dc:creator>Dimitri Uralov</dc:creator>
  <cp:lastModifiedBy>Chrono</cp:lastModifiedBy>
  <dcterms:created xsi:type="dcterms:W3CDTF">2008-08-31T20:09:31Z</dcterms:created>
  <dcterms:modified xsi:type="dcterms:W3CDTF">2022-01-17T13:16:01Z</dcterms:modified>
</cp:coreProperties>
</file>